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Print_Titles" localSheetId="0">Sheet1!$1:$4</definedName>
    <definedName name="_xlnm.Print_Area" localSheetId="0">Sheet1!$A$1:$Z$64</definedName>
  </definedNames>
  <calcPr calcId="144525"/>
</workbook>
</file>

<file path=xl/sharedStrings.xml><?xml version="1.0" encoding="utf-8"?>
<sst xmlns="http://schemas.openxmlformats.org/spreadsheetml/2006/main" count="154" uniqueCount="77">
  <si>
    <t>附件1：2021年上半年度市内医疗机构住院情况对比表</t>
  </si>
  <si>
    <t>单位：万元</t>
  </si>
  <si>
    <t>编号</t>
  </si>
  <si>
    <t>医疗机构</t>
  </si>
  <si>
    <t xml:space="preserve">住院人次
</t>
  </si>
  <si>
    <t>住院人次占比</t>
  </si>
  <si>
    <t>住院天数</t>
  </si>
  <si>
    <t>平均住院日</t>
  </si>
  <si>
    <t>住院费用</t>
  </si>
  <si>
    <t>次均费用</t>
  </si>
  <si>
    <t xml:space="preserve">统筹支付
</t>
  </si>
  <si>
    <t>2021年</t>
  </si>
  <si>
    <t>2019年</t>
  </si>
  <si>
    <t>同比</t>
  </si>
  <si>
    <t>鄂州市中心医院</t>
  </si>
  <si>
    <t>鄂州市中医医院</t>
  </si>
  <si>
    <t>鄂州市妇幼保健院</t>
  </si>
  <si>
    <t>鄂钢医院</t>
  </si>
  <si>
    <t>鄂州市精神卫生中心</t>
  </si>
  <si>
    <t>/</t>
  </si>
  <si>
    <t>鄂州市精神病医院城区分院</t>
  </si>
  <si>
    <t>程潮矿业医院</t>
  </si>
  <si>
    <t>鄂州市二医院</t>
  </si>
  <si>
    <t>鄂州市三医院</t>
  </si>
  <si>
    <t>鄂州爱尔眼科医院</t>
  </si>
  <si>
    <t>爱民中西医结合胃肠医院</t>
  </si>
  <si>
    <t>鄂州市血管瘤医院</t>
  </si>
  <si>
    <t>鄂州市优抚医院</t>
  </si>
  <si>
    <t>鄂州市优抚医院城东分院</t>
  </si>
  <si>
    <t>鄂州博仕医院</t>
  </si>
  <si>
    <t>鄂州凤凰医院</t>
  </si>
  <si>
    <t>鄂州航宇吴都医院</t>
  </si>
  <si>
    <t>鄂州壹嘉仁医院</t>
  </si>
  <si>
    <t>鄂州华仁康复医院</t>
  </si>
  <si>
    <t>鄂州建华中医医院</t>
  </si>
  <si>
    <t>鄂州科宏眼科医院</t>
  </si>
  <si>
    <t>鄂州莲花山中医医院</t>
  </si>
  <si>
    <t>鄂州仁和皮肤病医院</t>
  </si>
  <si>
    <t>鄂州仁健医院</t>
  </si>
  <si>
    <t>鄂州市华容觉华医院</t>
  </si>
  <si>
    <t>鄂州市莲花山医院</t>
  </si>
  <si>
    <t>碧石卫生院</t>
  </si>
  <si>
    <t>长港卫生院</t>
  </si>
  <si>
    <t>长岭卫生院</t>
  </si>
  <si>
    <t>大湾卫生院</t>
  </si>
  <si>
    <t>东沟卫生院</t>
  </si>
  <si>
    <t>杜山卫生院</t>
  </si>
  <si>
    <t>段店卫生院</t>
  </si>
  <si>
    <t>太和中心卫生院</t>
  </si>
  <si>
    <t>泽林卫生院</t>
  </si>
  <si>
    <t>葛店卫生院</t>
  </si>
  <si>
    <t>公友卫生院</t>
  </si>
  <si>
    <t>胡林卫生院</t>
  </si>
  <si>
    <t>花湖卫生院</t>
  </si>
  <si>
    <t>华容区人民医院</t>
  </si>
  <si>
    <t>华容卫生院</t>
  </si>
  <si>
    <t>梁子岛卫生院</t>
  </si>
  <si>
    <t>临江卫生院</t>
  </si>
  <si>
    <t>庙岭卫生院</t>
  </si>
  <si>
    <t>泥矶卫生院</t>
  </si>
  <si>
    <t>蒲团卫生院</t>
  </si>
  <si>
    <t>沙窝卫生院</t>
  </si>
  <si>
    <t>汀祖卫生院</t>
  </si>
  <si>
    <t>涂镇卫生院</t>
  </si>
  <si>
    <t>新庙卫生院</t>
  </si>
  <si>
    <t>燕矶卫生院</t>
  </si>
  <si>
    <t>杨叶卫生院</t>
  </si>
  <si>
    <t>沼山卫生院</t>
  </si>
  <si>
    <t>梁子湖区人民医院</t>
  </si>
  <si>
    <t>湖北省中医院葛店院区</t>
  </si>
  <si>
    <t>飞鹅社区卫生服务中心</t>
  </si>
  <si>
    <t>凤凰社区卫生服务中心</t>
  </si>
  <si>
    <t>西山社区卫生服务中心</t>
  </si>
  <si>
    <t>怡亭铭社区卫生服务中心</t>
  </si>
  <si>
    <t>合计</t>
  </si>
  <si>
    <t>科宏眼科</t>
  </si>
  <si>
    <t>航宇吴都医院</t>
  </si>
</sst>
</file>

<file path=xl/styles.xml><?xml version="1.0" encoding="utf-8"?>
<styleSheet xmlns="http://schemas.openxmlformats.org/spreadsheetml/2006/main">
  <numFmts count="8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  <numFmt numFmtId="44" formatCode="_ &quot;￥&quot;* #,##0.00_ ;_ &quot;￥&quot;* \-#,##0.00_ ;_ &quot;￥&quot;* &quot;-&quot;??_ ;_ @_ "/>
    <numFmt numFmtId="178" formatCode="0.00_ "/>
    <numFmt numFmtId="179" formatCode="0_);[Red]\(0\)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0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4" fillId="15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8" fillId="19" borderId="8" applyNumberFormat="false" applyAlignment="false" applyProtection="false">
      <alignment vertical="center"/>
    </xf>
    <xf numFmtId="0" fontId="29" fillId="20" borderId="9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30" fillId="25" borderId="0" applyNumberFormat="false" applyBorder="false" applyAlignment="false" applyProtection="false">
      <alignment vertical="center"/>
    </xf>
    <xf numFmtId="0" fontId="31" fillId="19" borderId="2" applyNumberFormat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5" fillId="5" borderId="2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true" applyAlignment="true">
      <alignment horizontal="center"/>
    </xf>
    <xf numFmtId="0" fontId="2" fillId="0" borderId="0" xfId="0" applyFont="true" applyAlignment="true">
      <alignment horizontal="center" vertical="center" shrinkToFit="true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10" fontId="3" fillId="0" borderId="0" xfId="0" applyNumberFormat="true" applyFont="true" applyAlignment="true">
      <alignment horizontal="center" vertical="center"/>
    </xf>
    <xf numFmtId="178" fontId="3" fillId="0" borderId="0" xfId="0" applyNumberFormat="true" applyFont="true" applyAlignment="true">
      <alignment horizontal="center" vertical="center"/>
    </xf>
    <xf numFmtId="0" fontId="4" fillId="0" borderId="0" xfId="0" applyFont="true" applyFill="true" applyAlignment="true">
      <alignment horizontal="center" shrinkToFit="true"/>
    </xf>
    <xf numFmtId="0" fontId="5" fillId="0" borderId="0" xfId="0" applyFont="true" applyFill="true" applyAlignment="true">
      <alignment horizontal="right" vertical="center" shrinkToFit="true"/>
    </xf>
    <xf numFmtId="0" fontId="6" fillId="0" borderId="1" xfId="0" applyFont="true" applyFill="true" applyBorder="true" applyAlignment="true" applyProtection="true">
      <alignment horizontal="center" vertical="center" shrinkToFit="true"/>
      <protection locked="false"/>
    </xf>
    <xf numFmtId="0" fontId="6" fillId="0" borderId="1" xfId="0" applyFont="true" applyFill="true" applyBorder="true" applyAlignment="true">
      <alignment horizontal="center" vertical="center" shrinkToFit="true"/>
    </xf>
    <xf numFmtId="179" fontId="6" fillId="0" borderId="1" xfId="0" applyNumberFormat="true" applyFont="true" applyFill="true" applyBorder="true" applyAlignment="true">
      <alignment horizontal="center" vertical="center" shrinkToFit="true"/>
    </xf>
    <xf numFmtId="179" fontId="7" fillId="0" borderId="1" xfId="0" applyNumberFormat="true" applyFont="true" applyFill="true" applyBorder="true" applyAlignment="true">
      <alignment horizontal="center" vertical="center" shrinkToFit="true"/>
    </xf>
    <xf numFmtId="0" fontId="8" fillId="0" borderId="1" xfId="0" applyFont="true" applyFill="true" applyBorder="true" applyAlignment="true">
      <alignment horizontal="center" vertical="center" shrinkToFit="true"/>
    </xf>
    <xf numFmtId="0" fontId="9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 applyProtection="true">
      <alignment horizontal="center" vertical="center" shrinkToFit="true"/>
      <protection locked="false"/>
    </xf>
    <xf numFmtId="0" fontId="9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10" fontId="4" fillId="0" borderId="0" xfId="0" applyNumberFormat="true" applyFont="true" applyFill="true" applyAlignment="true">
      <alignment horizontal="center" shrinkToFit="true"/>
    </xf>
    <xf numFmtId="10" fontId="5" fillId="0" borderId="0" xfId="0" applyNumberFormat="true" applyFont="true" applyFill="true" applyAlignment="true">
      <alignment horizontal="right" vertical="center" shrinkToFit="true"/>
    </xf>
    <xf numFmtId="10" fontId="6" fillId="0" borderId="1" xfId="0" applyNumberFormat="true" applyFont="true" applyFill="true" applyBorder="true" applyAlignment="true">
      <alignment horizontal="center" vertical="center" shrinkToFit="true"/>
    </xf>
    <xf numFmtId="10" fontId="7" fillId="0" borderId="1" xfId="0" applyNumberFormat="true" applyFont="true" applyFill="true" applyBorder="true" applyAlignment="true">
      <alignment horizontal="center" vertical="center" shrinkToFit="true"/>
    </xf>
    <xf numFmtId="0" fontId="11" fillId="0" borderId="1" xfId="0" applyNumberFormat="true" applyFont="true" applyFill="true" applyBorder="true" applyAlignment="true">
      <alignment horizontal="center" vertical="center"/>
    </xf>
    <xf numFmtId="10" fontId="11" fillId="0" borderId="1" xfId="0" applyNumberFormat="true" applyFont="true" applyFill="true" applyBorder="true" applyAlignment="true">
      <alignment horizontal="center" vertical="center"/>
    </xf>
    <xf numFmtId="10" fontId="12" fillId="0" borderId="1" xfId="0" applyNumberFormat="true" applyFont="true" applyFill="true" applyBorder="true" applyAlignment="true">
      <alignment horizontal="center" vertical="center"/>
    </xf>
    <xf numFmtId="0" fontId="11" fillId="0" borderId="1" xfId="0" applyNumberFormat="true" applyFont="true" applyFill="true" applyBorder="true" applyAlignment="true">
      <alignment horizontal="center" vertical="center"/>
    </xf>
    <xf numFmtId="10" fontId="11" fillId="0" borderId="1" xfId="0" applyNumberFormat="true" applyFont="true" applyFill="true" applyBorder="true" applyAlignment="true">
      <alignment horizontal="center" vertical="center"/>
    </xf>
    <xf numFmtId="10" fontId="12" fillId="0" borderId="1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 shrinkToFit="true"/>
    </xf>
    <xf numFmtId="178" fontId="4" fillId="0" borderId="0" xfId="0" applyNumberFormat="true" applyFont="true" applyFill="true" applyAlignment="true">
      <alignment horizontal="center" shrinkToFit="true"/>
    </xf>
    <xf numFmtId="178" fontId="5" fillId="0" borderId="0" xfId="0" applyNumberFormat="true" applyFont="true" applyFill="true" applyAlignment="true">
      <alignment horizontal="right" vertical="center" shrinkToFit="true"/>
    </xf>
    <xf numFmtId="178" fontId="6" fillId="0" borderId="1" xfId="0" applyNumberFormat="true" applyFont="true" applyFill="true" applyBorder="true" applyAlignment="true">
      <alignment horizontal="center" vertical="center" shrinkToFit="true"/>
    </xf>
    <xf numFmtId="177" fontId="11" fillId="0" borderId="1" xfId="0" applyNumberFormat="true" applyFont="true" applyFill="true" applyBorder="true" applyAlignment="true">
      <alignment horizontal="center" vertical="center"/>
    </xf>
    <xf numFmtId="177" fontId="12" fillId="0" borderId="1" xfId="0" applyNumberFormat="true" applyFont="true" applyFill="true" applyBorder="true" applyAlignment="true">
      <alignment horizontal="center" vertical="center"/>
    </xf>
    <xf numFmtId="178" fontId="2" fillId="0" borderId="1" xfId="0" applyNumberFormat="true" applyFont="true" applyBorder="true" applyAlignment="true">
      <alignment horizontal="center" vertical="center"/>
    </xf>
    <xf numFmtId="178" fontId="10" fillId="0" borderId="1" xfId="0" applyNumberFormat="true" applyFont="true" applyBorder="true" applyAlignment="true">
      <alignment horizontal="center" vertical="center"/>
    </xf>
    <xf numFmtId="177" fontId="11" fillId="0" borderId="1" xfId="0" applyNumberFormat="true" applyFont="true" applyFill="true" applyBorder="true" applyAlignment="true">
      <alignment horizontal="center" vertical="center"/>
    </xf>
    <xf numFmtId="177" fontId="12" fillId="0" borderId="1" xfId="0" applyNumberFormat="true" applyFont="true" applyFill="true" applyBorder="true" applyAlignment="true">
      <alignment horizontal="center" vertical="center"/>
    </xf>
    <xf numFmtId="178" fontId="2" fillId="0" borderId="1" xfId="0" applyNumberFormat="true" applyFont="true" applyFill="true" applyBorder="true" applyAlignment="true">
      <alignment horizontal="center" vertical="center"/>
    </xf>
    <xf numFmtId="178" fontId="2" fillId="0" borderId="1" xfId="0" applyNumberFormat="true" applyFont="true" applyFill="true" applyBorder="true" applyAlignment="true">
      <alignment horizontal="center" vertical="center"/>
    </xf>
    <xf numFmtId="178" fontId="10" fillId="0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 shrinkToFit="true"/>
    </xf>
    <xf numFmtId="178" fontId="11" fillId="0" borderId="1" xfId="0" applyNumberFormat="true" applyFont="true" applyFill="true" applyBorder="true" applyAlignment="true">
      <alignment horizontal="center" vertical="center"/>
    </xf>
    <xf numFmtId="178" fontId="12" fillId="0" borderId="1" xfId="0" applyNumberFormat="true" applyFont="true" applyFill="true" applyBorder="true" applyAlignment="true">
      <alignment horizontal="center" vertical="center"/>
    </xf>
    <xf numFmtId="178" fontId="11" fillId="0" borderId="1" xfId="0" applyNumberFormat="true" applyFont="true" applyFill="true" applyBorder="true" applyAlignment="true">
      <alignment horizontal="center" vertical="center"/>
    </xf>
    <xf numFmtId="178" fontId="3" fillId="0" borderId="0" xfId="0" applyNumberFormat="true" applyFont="true" applyFill="true" applyAlignment="true">
      <alignment horizontal="center" vertical="center"/>
    </xf>
    <xf numFmtId="178" fontId="6" fillId="0" borderId="1" xfId="0" applyNumberFormat="true" applyFont="true" applyFill="true" applyBorder="true" applyAlignment="true">
      <alignment horizontal="center" vertical="center" shrinkToFit="true"/>
    </xf>
    <xf numFmtId="10" fontId="6" fillId="0" borderId="1" xfId="0" applyNumberFormat="true" applyFont="true" applyFill="true" applyBorder="true" applyAlignment="true">
      <alignment horizontal="center" vertical="center" shrinkToFit="true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D86"/>
  <sheetViews>
    <sheetView tabSelected="1" zoomScale="80" zoomScaleNormal="80" workbookViewId="0">
      <pane ySplit="4" topLeftCell="A5" activePane="bottomLeft" state="frozen"/>
      <selection/>
      <selection pane="bottomLeft" activeCell="A22" sqref="$A22:$XFD22"/>
    </sheetView>
  </sheetViews>
  <sheetFormatPr defaultColWidth="8.89166666666667" defaultRowHeight="29" customHeight="true"/>
  <cols>
    <col min="1" max="1" width="5.625" style="5" customWidth="true"/>
    <col min="2" max="2" width="27.125" style="5" customWidth="true"/>
    <col min="3" max="3" width="7.5" style="5" customWidth="true"/>
    <col min="4" max="4" width="7.375" style="5" customWidth="true"/>
    <col min="5" max="5" width="8.28333333333333" style="5" customWidth="true"/>
    <col min="6" max="6" width="10.75" style="5" customWidth="true"/>
    <col min="7" max="7" width="9.375" style="6" customWidth="true"/>
    <col min="8" max="8" width="8.5" style="6" customWidth="true"/>
    <col min="9" max="9" width="8.28333333333333" style="5" customWidth="true"/>
    <col min="10" max="10" width="7.375" style="5" customWidth="true"/>
    <col min="11" max="11" width="8.375" style="5" customWidth="true"/>
    <col min="12" max="12" width="10.75" style="5" customWidth="true"/>
    <col min="13" max="14" width="7.5" style="5" customWidth="true"/>
    <col min="15" max="15" width="10.625" style="7" customWidth="true"/>
    <col min="16" max="16" width="9.375" style="7" customWidth="true"/>
    <col min="17" max="18" width="9.5" style="5" customWidth="true"/>
    <col min="19" max="20" width="7.5" style="5" customWidth="true"/>
    <col min="21" max="21" width="7.25" style="5" customWidth="true"/>
    <col min="22" max="22" width="9.5" style="5" customWidth="true"/>
    <col min="23" max="23" width="10.625" style="7" customWidth="true"/>
    <col min="24" max="24" width="9.375" style="7" customWidth="true"/>
    <col min="25" max="25" width="9.75" style="5" customWidth="true"/>
    <col min="26" max="26" width="8.75" style="5" customWidth="true"/>
    <col min="27" max="29" width="8.89166666666667" style="5"/>
    <col min="30" max="30" width="5.75" style="5" customWidth="true"/>
    <col min="31" max="32" width="8.89166666666667" style="5"/>
    <col min="33" max="16384" width="7.96666666666667" style="5"/>
  </cols>
  <sheetData>
    <row r="1" s="1" customFormat="true" ht="39" customHeight="true" spans="1:26">
      <c r="A1" s="8" t="s">
        <v>0</v>
      </c>
      <c r="B1" s="8"/>
      <c r="C1" s="8"/>
      <c r="D1" s="8"/>
      <c r="E1" s="8"/>
      <c r="F1" s="8"/>
      <c r="G1" s="24"/>
      <c r="H1" s="24"/>
      <c r="I1" s="8"/>
      <c r="J1" s="8"/>
      <c r="K1" s="8"/>
      <c r="L1" s="8"/>
      <c r="M1" s="8"/>
      <c r="N1" s="8"/>
      <c r="O1" s="35"/>
      <c r="P1" s="35"/>
      <c r="Q1" s="8"/>
      <c r="R1" s="8"/>
      <c r="S1" s="8"/>
      <c r="T1" s="8"/>
      <c r="U1" s="8"/>
      <c r="V1" s="8"/>
      <c r="W1" s="35"/>
      <c r="X1" s="35"/>
      <c r="Y1" s="8"/>
      <c r="Z1" s="8"/>
    </row>
    <row r="2" customHeight="true" spans="1:26">
      <c r="A2" s="9" t="s">
        <v>1</v>
      </c>
      <c r="B2" s="9"/>
      <c r="C2" s="9"/>
      <c r="D2" s="9"/>
      <c r="E2" s="9"/>
      <c r="F2" s="9"/>
      <c r="G2" s="25"/>
      <c r="H2" s="25"/>
      <c r="I2" s="9"/>
      <c r="J2" s="9"/>
      <c r="K2" s="9"/>
      <c r="L2" s="9"/>
      <c r="M2" s="9"/>
      <c r="N2" s="9"/>
      <c r="O2" s="36"/>
      <c r="P2" s="36"/>
      <c r="Q2" s="9"/>
      <c r="R2" s="9"/>
      <c r="S2" s="9"/>
      <c r="T2" s="9"/>
      <c r="U2" s="9"/>
      <c r="V2" s="9"/>
      <c r="W2" s="36"/>
      <c r="X2" s="36"/>
      <c r="Y2" s="9"/>
      <c r="Z2" s="9"/>
    </row>
    <row r="3" s="2" customFormat="true" customHeight="true" spans="1:26">
      <c r="A3" s="10" t="s">
        <v>2</v>
      </c>
      <c r="B3" s="11" t="s">
        <v>3</v>
      </c>
      <c r="C3" s="12" t="s">
        <v>4</v>
      </c>
      <c r="D3" s="12"/>
      <c r="E3" s="12"/>
      <c r="F3" s="12"/>
      <c r="G3" s="26" t="s">
        <v>5</v>
      </c>
      <c r="H3" s="26"/>
      <c r="I3" s="34" t="s">
        <v>6</v>
      </c>
      <c r="J3" s="34"/>
      <c r="K3" s="34"/>
      <c r="L3" s="34"/>
      <c r="M3" s="34" t="s">
        <v>7</v>
      </c>
      <c r="N3" s="34"/>
      <c r="O3" s="37" t="s">
        <v>8</v>
      </c>
      <c r="P3" s="37"/>
      <c r="Q3" s="47"/>
      <c r="R3" s="47"/>
      <c r="S3" s="37" t="s">
        <v>9</v>
      </c>
      <c r="T3" s="37"/>
      <c r="U3" s="37"/>
      <c r="V3" s="37"/>
      <c r="W3" s="37" t="s">
        <v>10</v>
      </c>
      <c r="X3" s="37"/>
      <c r="Y3" s="37"/>
      <c r="Z3" s="37"/>
    </row>
    <row r="4" s="2" customFormat="true" customHeight="true" spans="1:26">
      <c r="A4" s="10"/>
      <c r="B4" s="11"/>
      <c r="C4" s="12" t="s">
        <v>11</v>
      </c>
      <c r="D4" s="13" t="s">
        <v>12</v>
      </c>
      <c r="E4" s="12" t="s">
        <v>13</v>
      </c>
      <c r="F4" s="12"/>
      <c r="G4" s="26" t="s">
        <v>11</v>
      </c>
      <c r="H4" s="27" t="s">
        <v>12</v>
      </c>
      <c r="I4" s="12" t="s">
        <v>11</v>
      </c>
      <c r="J4" s="13" t="s">
        <v>12</v>
      </c>
      <c r="K4" s="34" t="s">
        <v>13</v>
      </c>
      <c r="L4" s="34"/>
      <c r="M4" s="12" t="s">
        <v>11</v>
      </c>
      <c r="N4" s="12" t="s">
        <v>12</v>
      </c>
      <c r="O4" s="37" t="s">
        <v>11</v>
      </c>
      <c r="P4" s="37" t="s">
        <v>12</v>
      </c>
      <c r="Q4" s="37" t="s">
        <v>13</v>
      </c>
      <c r="R4" s="37"/>
      <c r="S4" s="12" t="s">
        <v>11</v>
      </c>
      <c r="T4" s="12" t="s">
        <v>12</v>
      </c>
      <c r="U4" s="37" t="s">
        <v>13</v>
      </c>
      <c r="V4" s="37"/>
      <c r="W4" s="37" t="s">
        <v>11</v>
      </c>
      <c r="X4" s="37" t="s">
        <v>12</v>
      </c>
      <c r="Y4" s="37" t="s">
        <v>13</v>
      </c>
      <c r="Z4" s="37"/>
    </row>
    <row r="5" customHeight="true" spans="1:26">
      <c r="A5" s="14">
        <v>1</v>
      </c>
      <c r="B5" s="15" t="s">
        <v>14</v>
      </c>
      <c r="C5" s="16">
        <v>15906</v>
      </c>
      <c r="D5" s="17">
        <v>17670</v>
      </c>
      <c r="E5" s="28">
        <f t="shared" ref="E5:E11" si="0">C5-D5</f>
        <v>-1764</v>
      </c>
      <c r="F5" s="29">
        <f>E5/D5</f>
        <v>-0.099830220713073</v>
      </c>
      <c r="G5" s="29">
        <f>C5/58167</f>
        <v>0.2734540203208</v>
      </c>
      <c r="H5" s="30">
        <f>D5/71459</f>
        <v>0.247274660994416</v>
      </c>
      <c r="I5" s="16">
        <v>125791</v>
      </c>
      <c r="J5" s="17">
        <v>147696</v>
      </c>
      <c r="K5" s="28">
        <f>I5-J5</f>
        <v>-21905</v>
      </c>
      <c r="L5" s="29">
        <f>K5/J5</f>
        <v>-0.148311396381757</v>
      </c>
      <c r="M5" s="38">
        <f>I5/C5</f>
        <v>7.90839934615868</v>
      </c>
      <c r="N5" s="39">
        <f>J5/D5</f>
        <v>8.35857385398981</v>
      </c>
      <c r="O5" s="40">
        <v>21962.209765</v>
      </c>
      <c r="P5" s="41">
        <v>18534.550553</v>
      </c>
      <c r="Q5" s="48">
        <f>O5-P5</f>
        <v>3427.659212</v>
      </c>
      <c r="R5" s="29">
        <f>Q5/P5</f>
        <v>0.184933494998895</v>
      </c>
      <c r="S5" s="48">
        <f>O5/C5</f>
        <v>1.38075001666038</v>
      </c>
      <c r="T5" s="49">
        <f>P5/D5</f>
        <v>1.04892759213356</v>
      </c>
      <c r="U5" s="48">
        <f>S5-T5</f>
        <v>0.33182242452682</v>
      </c>
      <c r="V5" s="29">
        <f>U5/T5</f>
        <v>0.316344452196057</v>
      </c>
      <c r="W5" s="40">
        <v>13343.500779</v>
      </c>
      <c r="X5" s="41">
        <v>11548.385355</v>
      </c>
      <c r="Y5" s="37">
        <f>W5-X5</f>
        <v>1795.115424</v>
      </c>
      <c r="Z5" s="26">
        <f>Y5/X5</f>
        <v>0.155442979154033</v>
      </c>
    </row>
    <row r="6" customHeight="true" spans="1:26">
      <c r="A6" s="14">
        <v>2</v>
      </c>
      <c r="B6" s="15" t="s">
        <v>15</v>
      </c>
      <c r="C6" s="16">
        <v>6764</v>
      </c>
      <c r="D6" s="17">
        <v>7946</v>
      </c>
      <c r="E6" s="28">
        <f t="shared" si="0"/>
        <v>-1182</v>
      </c>
      <c r="F6" s="29">
        <f t="shared" ref="F6:F37" si="1">E6/D6</f>
        <v>-0.148754090108231</v>
      </c>
      <c r="G6" s="29">
        <f t="shared" ref="G6:G37" si="2">C6/58167</f>
        <v>0.116285866556639</v>
      </c>
      <c r="H6" s="30">
        <f t="shared" ref="H6:H37" si="3">D6/71459</f>
        <v>0.11119663023552</v>
      </c>
      <c r="I6" s="16">
        <v>82657</v>
      </c>
      <c r="J6" s="17">
        <v>107396</v>
      </c>
      <c r="K6" s="28">
        <f t="shared" ref="K6:K37" si="4">I6-J6</f>
        <v>-24739</v>
      </c>
      <c r="L6" s="29">
        <f t="shared" ref="L6:L37" si="5">K6/J6</f>
        <v>-0.230353085776007</v>
      </c>
      <c r="M6" s="38">
        <f t="shared" ref="M6:M37" si="6">I6/C6</f>
        <v>12.2201360141928</v>
      </c>
      <c r="N6" s="39">
        <f t="shared" ref="N6:N37" si="7">J6/D6</f>
        <v>13.5157311855021</v>
      </c>
      <c r="O6" s="40">
        <v>6346.07042</v>
      </c>
      <c r="P6" s="41">
        <v>6403.522133</v>
      </c>
      <c r="Q6" s="48">
        <f t="shared" ref="Q6:Q37" si="8">O6-P6</f>
        <v>-57.4517130000004</v>
      </c>
      <c r="R6" s="29">
        <f t="shared" ref="R6:R37" si="9">Q6/P6</f>
        <v>-0.00897189262514264</v>
      </c>
      <c r="S6" s="48">
        <f t="shared" ref="S6:S37" si="10">O6/C6</f>
        <v>0.93821265819042</v>
      </c>
      <c r="T6" s="49">
        <f t="shared" ref="T6:T37" si="11">P6/D6</f>
        <v>0.805879956330229</v>
      </c>
      <c r="U6" s="48">
        <f>S6-T6</f>
        <v>0.132332701860191</v>
      </c>
      <c r="V6" s="29">
        <f t="shared" ref="V6:V37" si="12">U6/T6</f>
        <v>0.164208950502752</v>
      </c>
      <c r="W6" s="40">
        <v>4682.637318</v>
      </c>
      <c r="X6" s="41">
        <v>4787.899537</v>
      </c>
      <c r="Y6" s="37">
        <f t="shared" ref="Y6:Y37" si="13">W6-X6</f>
        <v>-105.262219</v>
      </c>
      <c r="Z6" s="26">
        <f t="shared" ref="Z6:Z37" si="14">Y6/X6</f>
        <v>-0.0219850517302114</v>
      </c>
    </row>
    <row r="7" customHeight="true" spans="1:26">
      <c r="A7" s="18">
        <v>3</v>
      </c>
      <c r="B7" s="15" t="s">
        <v>16</v>
      </c>
      <c r="C7" s="16">
        <v>2665</v>
      </c>
      <c r="D7" s="17">
        <v>3917</v>
      </c>
      <c r="E7" s="28">
        <f t="shared" si="0"/>
        <v>-1252</v>
      </c>
      <c r="F7" s="29">
        <f t="shared" si="1"/>
        <v>-0.319632371713046</v>
      </c>
      <c r="G7" s="29">
        <f t="shared" si="2"/>
        <v>0.0458163563532587</v>
      </c>
      <c r="H7" s="30">
        <f t="shared" si="3"/>
        <v>0.0548146489595432</v>
      </c>
      <c r="I7" s="16">
        <v>17731</v>
      </c>
      <c r="J7" s="17">
        <v>27202</v>
      </c>
      <c r="K7" s="28">
        <f t="shared" si="4"/>
        <v>-9471</v>
      </c>
      <c r="L7" s="29">
        <f t="shared" si="5"/>
        <v>-0.348172928461143</v>
      </c>
      <c r="M7" s="38">
        <f t="shared" si="6"/>
        <v>6.65328330206379</v>
      </c>
      <c r="N7" s="39">
        <f t="shared" si="7"/>
        <v>6.94460045953536</v>
      </c>
      <c r="O7" s="40">
        <v>1415.134822</v>
      </c>
      <c r="P7" s="41">
        <v>1822.484679</v>
      </c>
      <c r="Q7" s="48">
        <f t="shared" si="8"/>
        <v>-407.349857</v>
      </c>
      <c r="R7" s="29">
        <f t="shared" si="9"/>
        <v>-0.223513460329068</v>
      </c>
      <c r="S7" s="48">
        <f t="shared" si="10"/>
        <v>0.531007437898687</v>
      </c>
      <c r="T7" s="49">
        <f t="shared" si="11"/>
        <v>0.465275639264743</v>
      </c>
      <c r="U7" s="48">
        <f t="shared" ref="U7:U38" si="15">S7-T7</f>
        <v>0.0657317986339432</v>
      </c>
      <c r="V7" s="29">
        <f t="shared" si="12"/>
        <v>0.141274962810898</v>
      </c>
      <c r="W7" s="40">
        <v>607.260419</v>
      </c>
      <c r="X7" s="41">
        <v>717.190592</v>
      </c>
      <c r="Y7" s="37">
        <f t="shared" si="13"/>
        <v>-109.930173</v>
      </c>
      <c r="Z7" s="26">
        <f t="shared" si="14"/>
        <v>-0.153278883223276</v>
      </c>
    </row>
    <row r="8" customHeight="true" spans="1:26">
      <c r="A8" s="14">
        <v>4</v>
      </c>
      <c r="B8" s="15" t="s">
        <v>17</v>
      </c>
      <c r="C8" s="16">
        <v>4073</v>
      </c>
      <c r="D8" s="17">
        <v>4832</v>
      </c>
      <c r="E8" s="28">
        <f t="shared" si="0"/>
        <v>-759</v>
      </c>
      <c r="F8" s="29">
        <f t="shared" si="1"/>
        <v>-0.157077814569536</v>
      </c>
      <c r="G8" s="29">
        <f t="shared" si="2"/>
        <v>0.0700225213609091</v>
      </c>
      <c r="H8" s="30">
        <f t="shared" si="3"/>
        <v>0.0676191942232609</v>
      </c>
      <c r="I8" s="16">
        <v>50471</v>
      </c>
      <c r="J8" s="17">
        <v>51534</v>
      </c>
      <c r="K8" s="28">
        <f t="shared" si="4"/>
        <v>-1063</v>
      </c>
      <c r="L8" s="29">
        <f t="shared" si="5"/>
        <v>-0.0206271587689681</v>
      </c>
      <c r="M8" s="38">
        <f t="shared" si="6"/>
        <v>12.3916032408544</v>
      </c>
      <c r="N8" s="39">
        <f t="shared" si="7"/>
        <v>10.6651490066225</v>
      </c>
      <c r="O8" s="40">
        <v>4231.764494</v>
      </c>
      <c r="P8" s="41">
        <v>4100.671539</v>
      </c>
      <c r="Q8" s="48">
        <f t="shared" si="8"/>
        <v>131.092955</v>
      </c>
      <c r="R8" s="29">
        <f t="shared" si="9"/>
        <v>0.0319686553173602</v>
      </c>
      <c r="S8" s="48">
        <f t="shared" si="10"/>
        <v>1.03897974318684</v>
      </c>
      <c r="T8" s="49">
        <f t="shared" si="11"/>
        <v>0.848648911216887</v>
      </c>
      <c r="U8" s="48">
        <f t="shared" si="15"/>
        <v>0.190330831969953</v>
      </c>
      <c r="V8" s="29">
        <f t="shared" si="12"/>
        <v>0.224275114778661</v>
      </c>
      <c r="W8" s="40">
        <v>2993.805902</v>
      </c>
      <c r="X8" s="41">
        <v>2806.660387</v>
      </c>
      <c r="Y8" s="37">
        <f t="shared" si="13"/>
        <v>187.145515</v>
      </c>
      <c r="Z8" s="26">
        <f t="shared" si="14"/>
        <v>0.0666790737728113</v>
      </c>
    </row>
    <row r="9" customHeight="true" spans="1:26">
      <c r="A9" s="14">
        <v>5</v>
      </c>
      <c r="B9" s="15" t="s">
        <v>18</v>
      </c>
      <c r="C9" s="16">
        <v>2122</v>
      </c>
      <c r="D9" s="17">
        <v>0</v>
      </c>
      <c r="E9" s="28">
        <f t="shared" si="0"/>
        <v>2122</v>
      </c>
      <c r="F9" s="29" t="s">
        <v>19</v>
      </c>
      <c r="G9" s="29">
        <f t="shared" si="2"/>
        <v>0.0364811662970413</v>
      </c>
      <c r="H9" s="30">
        <f t="shared" si="3"/>
        <v>0</v>
      </c>
      <c r="I9" s="16">
        <v>65099</v>
      </c>
      <c r="J9" s="17">
        <v>0</v>
      </c>
      <c r="K9" s="28">
        <f t="shared" si="4"/>
        <v>65099</v>
      </c>
      <c r="L9" s="29" t="s">
        <v>19</v>
      </c>
      <c r="M9" s="38">
        <f t="shared" si="6"/>
        <v>30.6781338360038</v>
      </c>
      <c r="N9" s="39" t="s">
        <v>19</v>
      </c>
      <c r="O9" s="40">
        <v>1245.365685</v>
      </c>
      <c r="P9" s="41">
        <v>0</v>
      </c>
      <c r="Q9" s="48">
        <f t="shared" si="8"/>
        <v>1245.365685</v>
      </c>
      <c r="R9" s="29" t="s">
        <v>19</v>
      </c>
      <c r="S9" s="48">
        <f t="shared" si="10"/>
        <v>0.586882980678605</v>
      </c>
      <c r="T9" s="49">
        <v>0</v>
      </c>
      <c r="U9" s="48">
        <f t="shared" si="15"/>
        <v>0.586882980678605</v>
      </c>
      <c r="V9" s="29" t="s">
        <v>19</v>
      </c>
      <c r="W9" s="40">
        <v>1112.254164</v>
      </c>
      <c r="X9" s="41">
        <v>0</v>
      </c>
      <c r="Y9" s="37">
        <f t="shared" si="13"/>
        <v>1112.254164</v>
      </c>
      <c r="Z9" s="26" t="s">
        <v>19</v>
      </c>
    </row>
    <row r="10" customHeight="true" spans="1:26">
      <c r="A10" s="18">
        <v>6</v>
      </c>
      <c r="B10" s="15" t="s">
        <v>20</v>
      </c>
      <c r="C10" s="16">
        <v>183</v>
      </c>
      <c r="D10" s="17">
        <v>844</v>
      </c>
      <c r="E10" s="28">
        <f t="shared" si="0"/>
        <v>-661</v>
      </c>
      <c r="F10" s="29">
        <f t="shared" si="1"/>
        <v>-0.783175355450237</v>
      </c>
      <c r="G10" s="29">
        <f t="shared" si="2"/>
        <v>0.00314611377585229</v>
      </c>
      <c r="H10" s="30">
        <f t="shared" si="3"/>
        <v>0.0118109685274073</v>
      </c>
      <c r="I10" s="16">
        <v>5552</v>
      </c>
      <c r="J10" s="17">
        <v>33455</v>
      </c>
      <c r="K10" s="28">
        <f t="shared" si="4"/>
        <v>-27903</v>
      </c>
      <c r="L10" s="29">
        <f t="shared" si="5"/>
        <v>-0.834045733074279</v>
      </c>
      <c r="M10" s="38">
        <f t="shared" si="6"/>
        <v>30.3387978142077</v>
      </c>
      <c r="N10" s="39">
        <f t="shared" si="7"/>
        <v>39.6386255924171</v>
      </c>
      <c r="O10" s="40">
        <v>65.064089</v>
      </c>
      <c r="P10" s="41">
        <v>341.724165</v>
      </c>
      <c r="Q10" s="48">
        <f t="shared" si="8"/>
        <v>-276.660076</v>
      </c>
      <c r="R10" s="29">
        <f t="shared" si="9"/>
        <v>-0.809600561903487</v>
      </c>
      <c r="S10" s="48">
        <f t="shared" si="10"/>
        <v>0.355541469945355</v>
      </c>
      <c r="T10" s="49">
        <f t="shared" si="11"/>
        <v>0.404886451421801</v>
      </c>
      <c r="U10" s="48">
        <f t="shared" si="15"/>
        <v>-0.0493449814764458</v>
      </c>
      <c r="V10" s="29">
        <f t="shared" si="12"/>
        <v>-0.121873629762532</v>
      </c>
      <c r="W10" s="40">
        <v>61.849428</v>
      </c>
      <c r="X10" s="41">
        <v>320.516081</v>
      </c>
      <c r="Y10" s="37">
        <f t="shared" si="13"/>
        <v>-258.666653</v>
      </c>
      <c r="Z10" s="26">
        <f t="shared" si="14"/>
        <v>-0.807031747652</v>
      </c>
    </row>
    <row r="11" customHeight="true" spans="1:26">
      <c r="A11" s="14">
        <v>7</v>
      </c>
      <c r="B11" s="15" t="s">
        <v>21</v>
      </c>
      <c r="C11" s="16">
        <v>1</v>
      </c>
      <c r="D11" s="17">
        <v>94</v>
      </c>
      <c r="E11" s="28">
        <f t="shared" si="0"/>
        <v>-93</v>
      </c>
      <c r="F11" s="29">
        <f t="shared" si="1"/>
        <v>-0.98936170212766</v>
      </c>
      <c r="G11" s="29">
        <f t="shared" si="2"/>
        <v>1.71918785565699e-5</v>
      </c>
      <c r="H11" s="30">
        <f t="shared" si="3"/>
        <v>0.00131543962272072</v>
      </c>
      <c r="I11" s="16">
        <v>8</v>
      </c>
      <c r="J11" s="17">
        <v>893</v>
      </c>
      <c r="K11" s="28">
        <f t="shared" si="4"/>
        <v>-885</v>
      </c>
      <c r="L11" s="29">
        <f t="shared" si="5"/>
        <v>-0.991041433370661</v>
      </c>
      <c r="M11" s="38">
        <f t="shared" si="6"/>
        <v>8</v>
      </c>
      <c r="N11" s="39">
        <f t="shared" si="7"/>
        <v>9.5</v>
      </c>
      <c r="O11" s="40">
        <v>0.14253</v>
      </c>
      <c r="P11" s="41">
        <v>20.708233</v>
      </c>
      <c r="Q11" s="48">
        <f t="shared" si="8"/>
        <v>-20.565703</v>
      </c>
      <c r="R11" s="29">
        <f t="shared" si="9"/>
        <v>-0.993117230233985</v>
      </c>
      <c r="S11" s="48">
        <f t="shared" si="10"/>
        <v>0.14253</v>
      </c>
      <c r="T11" s="49">
        <f t="shared" si="11"/>
        <v>0.22030035106383</v>
      </c>
      <c r="U11" s="48">
        <f t="shared" si="15"/>
        <v>-0.0777703510638298</v>
      </c>
      <c r="V11" s="29">
        <f t="shared" si="12"/>
        <v>-0.353019641994563</v>
      </c>
      <c r="W11" s="40">
        <v>0.076159</v>
      </c>
      <c r="X11" s="41">
        <v>12.955062</v>
      </c>
      <c r="Y11" s="37">
        <f t="shared" si="13"/>
        <v>-12.878903</v>
      </c>
      <c r="Z11" s="26">
        <f t="shared" si="14"/>
        <v>-0.994121294054787</v>
      </c>
    </row>
    <row r="12" customHeight="true" spans="1:30">
      <c r="A12" s="14">
        <v>8</v>
      </c>
      <c r="B12" s="15" t="s">
        <v>22</v>
      </c>
      <c r="C12" s="16">
        <v>3649</v>
      </c>
      <c r="D12" s="17">
        <v>4631</v>
      </c>
      <c r="E12" s="28">
        <f>C12-D12</f>
        <v>-982</v>
      </c>
      <c r="F12" s="29">
        <f t="shared" si="1"/>
        <v>-0.212049233426906</v>
      </c>
      <c r="G12" s="29">
        <f t="shared" si="2"/>
        <v>0.0627331648529235</v>
      </c>
      <c r="H12" s="30">
        <f t="shared" si="3"/>
        <v>0.0648063924768049</v>
      </c>
      <c r="I12" s="16">
        <v>34958</v>
      </c>
      <c r="J12" s="17">
        <v>42387</v>
      </c>
      <c r="K12" s="28">
        <f t="shared" si="4"/>
        <v>-7429</v>
      </c>
      <c r="L12" s="29">
        <f t="shared" si="5"/>
        <v>-0.175266001368344</v>
      </c>
      <c r="M12" s="38">
        <f t="shared" si="6"/>
        <v>9.58015894765689</v>
      </c>
      <c r="N12" s="39">
        <f t="shared" si="7"/>
        <v>9.15288274670698</v>
      </c>
      <c r="O12" s="40">
        <v>3057.468824</v>
      </c>
      <c r="P12" s="41">
        <v>3518.808329</v>
      </c>
      <c r="Q12" s="48">
        <f t="shared" si="8"/>
        <v>-461.339505</v>
      </c>
      <c r="R12" s="29">
        <f t="shared" si="9"/>
        <v>-0.131106744632239</v>
      </c>
      <c r="S12" s="48">
        <f t="shared" si="10"/>
        <v>0.837892251027679</v>
      </c>
      <c r="T12" s="49">
        <f t="shared" si="11"/>
        <v>0.759837687108616</v>
      </c>
      <c r="U12" s="48">
        <f t="shared" si="15"/>
        <v>0.078054563919063</v>
      </c>
      <c r="V12" s="29">
        <f t="shared" si="12"/>
        <v>0.102725312581008</v>
      </c>
      <c r="W12" s="40">
        <v>2111.778671</v>
      </c>
      <c r="X12" s="41">
        <v>2369.880241</v>
      </c>
      <c r="Y12" s="37">
        <f t="shared" si="13"/>
        <v>-258.10157</v>
      </c>
      <c r="Z12" s="26">
        <f t="shared" si="14"/>
        <v>-0.10890911934482</v>
      </c>
      <c r="AD12" s="5">
        <v>10000</v>
      </c>
    </row>
    <row r="13" customHeight="true" spans="1:26">
      <c r="A13" s="18">
        <v>9</v>
      </c>
      <c r="B13" s="15" t="s">
        <v>23</v>
      </c>
      <c r="C13" s="16">
        <v>874</v>
      </c>
      <c r="D13" s="17">
        <v>1978</v>
      </c>
      <c r="E13" s="28">
        <f>C13-D13</f>
        <v>-1104</v>
      </c>
      <c r="F13" s="29">
        <f t="shared" si="1"/>
        <v>-0.558139534883721</v>
      </c>
      <c r="G13" s="29">
        <f t="shared" si="2"/>
        <v>0.0150257018584421</v>
      </c>
      <c r="H13" s="30">
        <f t="shared" si="3"/>
        <v>0.0276802082312935</v>
      </c>
      <c r="I13" s="16">
        <v>9921</v>
      </c>
      <c r="J13" s="17">
        <v>25964</v>
      </c>
      <c r="K13" s="28">
        <f t="shared" si="4"/>
        <v>-16043</v>
      </c>
      <c r="L13" s="29">
        <f t="shared" si="5"/>
        <v>-0.617894007086735</v>
      </c>
      <c r="M13" s="38">
        <f t="shared" si="6"/>
        <v>11.3512585812357</v>
      </c>
      <c r="N13" s="39">
        <f t="shared" si="7"/>
        <v>13.1263902932255</v>
      </c>
      <c r="O13" s="40">
        <v>557.06724</v>
      </c>
      <c r="P13" s="41">
        <v>1046.065792</v>
      </c>
      <c r="Q13" s="48">
        <f t="shared" si="8"/>
        <v>-488.998552</v>
      </c>
      <c r="R13" s="29">
        <f t="shared" si="9"/>
        <v>-0.467464432676908</v>
      </c>
      <c r="S13" s="48">
        <f t="shared" si="10"/>
        <v>0.637376704805492</v>
      </c>
      <c r="T13" s="49">
        <f t="shared" si="11"/>
        <v>0.528850248736097</v>
      </c>
      <c r="U13" s="48">
        <f t="shared" si="15"/>
        <v>0.108526456069395</v>
      </c>
      <c r="V13" s="29">
        <f t="shared" si="12"/>
        <v>0.205212073415419</v>
      </c>
      <c r="W13" s="40">
        <v>391.153262</v>
      </c>
      <c r="X13" s="41">
        <v>743.877344</v>
      </c>
      <c r="Y13" s="37">
        <f t="shared" si="13"/>
        <v>-352.724082</v>
      </c>
      <c r="Z13" s="26">
        <f t="shared" si="14"/>
        <v>-0.474169679779897</v>
      </c>
    </row>
    <row r="14" customHeight="true" spans="1:26">
      <c r="A14" s="14">
        <v>10</v>
      </c>
      <c r="B14" s="15" t="s">
        <v>24</v>
      </c>
      <c r="C14" s="16">
        <v>536</v>
      </c>
      <c r="D14" s="17">
        <v>225</v>
      </c>
      <c r="E14" s="28">
        <f>C14-D14</f>
        <v>311</v>
      </c>
      <c r="F14" s="29">
        <f t="shared" si="1"/>
        <v>1.38222222222222</v>
      </c>
      <c r="G14" s="29">
        <f t="shared" si="2"/>
        <v>0.00921484690632145</v>
      </c>
      <c r="H14" s="30">
        <f t="shared" si="3"/>
        <v>0.00314865867140598</v>
      </c>
      <c r="I14" s="16">
        <v>1571</v>
      </c>
      <c r="J14" s="17">
        <v>701</v>
      </c>
      <c r="K14" s="28">
        <f t="shared" si="4"/>
        <v>870</v>
      </c>
      <c r="L14" s="29">
        <f t="shared" si="5"/>
        <v>1.24108416547789</v>
      </c>
      <c r="M14" s="38">
        <f t="shared" si="6"/>
        <v>2.93097014925373</v>
      </c>
      <c r="N14" s="39">
        <f t="shared" si="7"/>
        <v>3.11555555555556</v>
      </c>
      <c r="O14" s="40">
        <v>349.685558</v>
      </c>
      <c r="P14" s="41">
        <v>108.581854</v>
      </c>
      <c r="Q14" s="48">
        <f t="shared" si="8"/>
        <v>241.103704</v>
      </c>
      <c r="R14" s="29">
        <f t="shared" si="9"/>
        <v>2.220478791972</v>
      </c>
      <c r="S14" s="48">
        <f t="shared" si="10"/>
        <v>0.652398429104478</v>
      </c>
      <c r="T14" s="49">
        <f t="shared" si="11"/>
        <v>0.482586017777778</v>
      </c>
      <c r="U14" s="48">
        <f t="shared" si="15"/>
        <v>0.1698124113267</v>
      </c>
      <c r="V14" s="29">
        <f t="shared" si="12"/>
        <v>0.351880089913619</v>
      </c>
      <c r="W14" s="40">
        <v>228.385584</v>
      </c>
      <c r="X14" s="41">
        <v>71.625731</v>
      </c>
      <c r="Y14" s="37">
        <f t="shared" si="13"/>
        <v>156.759853</v>
      </c>
      <c r="Z14" s="26">
        <f t="shared" si="14"/>
        <v>2.18859690241765</v>
      </c>
    </row>
    <row r="15" customHeight="true" spans="1:26">
      <c r="A15" s="14">
        <v>11</v>
      </c>
      <c r="B15" s="15" t="s">
        <v>25</v>
      </c>
      <c r="C15" s="16">
        <v>333</v>
      </c>
      <c r="D15" s="17">
        <v>509</v>
      </c>
      <c r="E15" s="28">
        <f>C15-D15</f>
        <v>-176</v>
      </c>
      <c r="F15" s="29">
        <f t="shared" si="1"/>
        <v>-0.345776031434185</v>
      </c>
      <c r="G15" s="29">
        <f t="shared" si="2"/>
        <v>0.00572489555933777</v>
      </c>
      <c r="H15" s="30">
        <f t="shared" si="3"/>
        <v>0.00712296561664731</v>
      </c>
      <c r="I15" s="16">
        <v>2194</v>
      </c>
      <c r="J15" s="17">
        <v>4186</v>
      </c>
      <c r="K15" s="28">
        <f t="shared" si="4"/>
        <v>-1992</v>
      </c>
      <c r="L15" s="29">
        <f t="shared" si="5"/>
        <v>-0.475871954132824</v>
      </c>
      <c r="M15" s="38">
        <f t="shared" si="6"/>
        <v>6.58858858858859</v>
      </c>
      <c r="N15" s="39">
        <f t="shared" si="7"/>
        <v>8.22396856581532</v>
      </c>
      <c r="O15" s="40">
        <v>198.462619</v>
      </c>
      <c r="P15" s="41">
        <v>171.72038</v>
      </c>
      <c r="Q15" s="48">
        <f t="shared" si="8"/>
        <v>26.742239</v>
      </c>
      <c r="R15" s="29">
        <f t="shared" si="9"/>
        <v>0.15573130574251</v>
      </c>
      <c r="S15" s="48">
        <f t="shared" si="10"/>
        <v>0.595983840840841</v>
      </c>
      <c r="T15" s="49">
        <f t="shared" si="11"/>
        <v>0.337368133595285</v>
      </c>
      <c r="U15" s="48">
        <f t="shared" si="15"/>
        <v>0.258615707245556</v>
      </c>
      <c r="V15" s="29">
        <f t="shared" si="12"/>
        <v>0.766568272140953</v>
      </c>
      <c r="W15" s="40">
        <v>128.359747</v>
      </c>
      <c r="X15" s="41">
        <v>125.976367</v>
      </c>
      <c r="Y15" s="37">
        <f t="shared" si="13"/>
        <v>2.38338</v>
      </c>
      <c r="Z15" s="26">
        <f t="shared" si="14"/>
        <v>0.0189192628487215</v>
      </c>
    </row>
    <row r="16" customHeight="true" spans="1:26">
      <c r="A16" s="18">
        <v>12</v>
      </c>
      <c r="B16" s="15" t="s">
        <v>26</v>
      </c>
      <c r="C16" s="16">
        <v>78</v>
      </c>
      <c r="D16" s="17">
        <v>131</v>
      </c>
      <c r="E16" s="28">
        <f>C16-D16</f>
        <v>-53</v>
      </c>
      <c r="F16" s="29">
        <f t="shared" si="1"/>
        <v>-0.404580152671756</v>
      </c>
      <c r="G16" s="29">
        <f t="shared" si="2"/>
        <v>0.00134096652741245</v>
      </c>
      <c r="H16" s="30">
        <f t="shared" si="3"/>
        <v>0.00183321904868526</v>
      </c>
      <c r="I16" s="16">
        <v>415</v>
      </c>
      <c r="J16" s="17">
        <v>705</v>
      </c>
      <c r="K16" s="28">
        <f t="shared" si="4"/>
        <v>-290</v>
      </c>
      <c r="L16" s="29">
        <f t="shared" si="5"/>
        <v>-0.411347517730496</v>
      </c>
      <c r="M16" s="38">
        <f t="shared" si="6"/>
        <v>5.32051282051282</v>
      </c>
      <c r="N16" s="39">
        <f t="shared" si="7"/>
        <v>5.38167938931298</v>
      </c>
      <c r="O16" s="40">
        <v>36.369572</v>
      </c>
      <c r="P16" s="41">
        <v>49.634751</v>
      </c>
      <c r="Q16" s="48">
        <f t="shared" si="8"/>
        <v>-13.265179</v>
      </c>
      <c r="R16" s="29">
        <f t="shared" si="9"/>
        <v>-0.267255878849881</v>
      </c>
      <c r="S16" s="48">
        <f t="shared" si="10"/>
        <v>0.466276564102564</v>
      </c>
      <c r="T16" s="49">
        <f t="shared" si="11"/>
        <v>0.378891229007634</v>
      </c>
      <c r="U16" s="48">
        <f t="shared" si="15"/>
        <v>0.0873853350949305</v>
      </c>
      <c r="V16" s="29">
        <f t="shared" si="12"/>
        <v>0.230634357316226</v>
      </c>
      <c r="W16" s="40">
        <v>25.563047</v>
      </c>
      <c r="X16" s="41">
        <v>34.304178</v>
      </c>
      <c r="Y16" s="37">
        <f t="shared" si="13"/>
        <v>-8.741131</v>
      </c>
      <c r="Z16" s="26">
        <f t="shared" si="14"/>
        <v>-0.2548124313021</v>
      </c>
    </row>
    <row r="17" customHeight="true" spans="1:26">
      <c r="A17" s="14">
        <v>13</v>
      </c>
      <c r="B17" s="15" t="s">
        <v>27</v>
      </c>
      <c r="C17" s="16">
        <v>705</v>
      </c>
      <c r="D17" s="17">
        <v>515</v>
      </c>
      <c r="E17" s="28">
        <f>C17-D17</f>
        <v>190</v>
      </c>
      <c r="F17" s="29">
        <f t="shared" si="1"/>
        <v>0.368932038834951</v>
      </c>
      <c r="G17" s="29">
        <f t="shared" si="2"/>
        <v>0.0121202743823818</v>
      </c>
      <c r="H17" s="30">
        <f t="shared" si="3"/>
        <v>0.0072069298478848</v>
      </c>
      <c r="I17" s="16">
        <v>14400</v>
      </c>
      <c r="J17" s="17">
        <v>8316</v>
      </c>
      <c r="K17" s="28">
        <f t="shared" si="4"/>
        <v>6084</v>
      </c>
      <c r="L17" s="29">
        <f t="shared" si="5"/>
        <v>0.731601731601732</v>
      </c>
      <c r="M17" s="38">
        <f t="shared" si="6"/>
        <v>20.4255319148936</v>
      </c>
      <c r="N17" s="39">
        <f t="shared" si="7"/>
        <v>16.147572815534</v>
      </c>
      <c r="O17" s="40">
        <v>219.995495</v>
      </c>
      <c r="P17" s="41">
        <v>134.620352</v>
      </c>
      <c r="Q17" s="48">
        <f t="shared" si="8"/>
        <v>85.375143</v>
      </c>
      <c r="R17" s="29">
        <f t="shared" si="9"/>
        <v>0.634191945954799</v>
      </c>
      <c r="S17" s="48">
        <f t="shared" si="10"/>
        <v>0.312050347517731</v>
      </c>
      <c r="T17" s="49">
        <f t="shared" si="11"/>
        <v>0.261398741747573</v>
      </c>
      <c r="U17" s="48">
        <f t="shared" si="15"/>
        <v>0.0506516057701577</v>
      </c>
      <c r="V17" s="29">
        <f t="shared" si="12"/>
        <v>0.19377142151308</v>
      </c>
      <c r="W17" s="40">
        <v>194.777146</v>
      </c>
      <c r="X17" s="41">
        <v>115.944777</v>
      </c>
      <c r="Y17" s="37">
        <f t="shared" si="13"/>
        <v>78.832369</v>
      </c>
      <c r="Z17" s="26">
        <f t="shared" si="14"/>
        <v>0.679913067580439</v>
      </c>
    </row>
    <row r="18" customHeight="true" spans="1:26">
      <c r="A18" s="14">
        <v>14</v>
      </c>
      <c r="B18" s="15" t="s">
        <v>28</v>
      </c>
      <c r="C18" s="16">
        <v>1262</v>
      </c>
      <c r="D18" s="17">
        <v>1675</v>
      </c>
      <c r="E18" s="28">
        <f>C18-D18</f>
        <v>-413</v>
      </c>
      <c r="F18" s="29">
        <f t="shared" si="1"/>
        <v>-0.246567164179104</v>
      </c>
      <c r="G18" s="29">
        <f t="shared" si="2"/>
        <v>0.0216961507383912</v>
      </c>
      <c r="H18" s="30">
        <f t="shared" si="3"/>
        <v>0.0234400145538001</v>
      </c>
      <c r="I18" s="16">
        <v>36393</v>
      </c>
      <c r="J18" s="17">
        <v>49557</v>
      </c>
      <c r="K18" s="28">
        <f t="shared" si="4"/>
        <v>-13164</v>
      </c>
      <c r="L18" s="29">
        <f t="shared" si="5"/>
        <v>-0.265633512924511</v>
      </c>
      <c r="M18" s="38">
        <f t="shared" si="6"/>
        <v>28.837559429477</v>
      </c>
      <c r="N18" s="39">
        <f t="shared" si="7"/>
        <v>29.5862686567164</v>
      </c>
      <c r="O18" s="40">
        <v>436.93016</v>
      </c>
      <c r="P18" s="41">
        <v>544.116738</v>
      </c>
      <c r="Q18" s="48">
        <f t="shared" si="8"/>
        <v>-107.186578</v>
      </c>
      <c r="R18" s="29">
        <f t="shared" si="9"/>
        <v>-0.19699187787162</v>
      </c>
      <c r="S18" s="48">
        <f t="shared" si="10"/>
        <v>0.346220412044374</v>
      </c>
      <c r="T18" s="49">
        <f t="shared" si="11"/>
        <v>0.324845813731343</v>
      </c>
      <c r="U18" s="48">
        <f t="shared" si="15"/>
        <v>0.0213745983130307</v>
      </c>
      <c r="V18" s="29">
        <f t="shared" si="12"/>
        <v>0.0657992112242768</v>
      </c>
      <c r="W18" s="40">
        <v>410.219174</v>
      </c>
      <c r="X18" s="41">
        <v>504.757587</v>
      </c>
      <c r="Y18" s="37">
        <f t="shared" si="13"/>
        <v>-94.538413</v>
      </c>
      <c r="Z18" s="26">
        <f t="shared" si="14"/>
        <v>-0.187294684487823</v>
      </c>
    </row>
    <row r="19" customHeight="true" spans="1:26">
      <c r="A19" s="18">
        <v>15</v>
      </c>
      <c r="B19" s="15" t="s">
        <v>29</v>
      </c>
      <c r="C19" s="16">
        <v>257</v>
      </c>
      <c r="D19" s="17">
        <v>29</v>
      </c>
      <c r="E19" s="28">
        <f>C19-D19</f>
        <v>228</v>
      </c>
      <c r="F19" s="29">
        <f t="shared" si="1"/>
        <v>7.86206896551724</v>
      </c>
      <c r="G19" s="29">
        <f t="shared" si="2"/>
        <v>0.00441831278903846</v>
      </c>
      <c r="H19" s="30">
        <f t="shared" si="3"/>
        <v>0.000405827117647882</v>
      </c>
      <c r="I19" s="16">
        <v>1742</v>
      </c>
      <c r="J19" s="17">
        <v>302</v>
      </c>
      <c r="K19" s="28">
        <f t="shared" si="4"/>
        <v>1440</v>
      </c>
      <c r="L19" s="29">
        <f t="shared" si="5"/>
        <v>4.7682119205298</v>
      </c>
      <c r="M19" s="38">
        <f t="shared" si="6"/>
        <v>6.77821011673152</v>
      </c>
      <c r="N19" s="39">
        <f t="shared" si="7"/>
        <v>10.4137931034483</v>
      </c>
      <c r="O19" s="40">
        <v>84.560782</v>
      </c>
      <c r="P19" s="41">
        <v>9.456632</v>
      </c>
      <c r="Q19" s="48">
        <f t="shared" si="8"/>
        <v>75.10415</v>
      </c>
      <c r="R19" s="29">
        <f t="shared" si="9"/>
        <v>7.94195544460226</v>
      </c>
      <c r="S19" s="48">
        <f t="shared" si="10"/>
        <v>0.329030280155642</v>
      </c>
      <c r="T19" s="49">
        <f t="shared" si="11"/>
        <v>0.32609075862069</v>
      </c>
      <c r="U19" s="48">
        <f t="shared" si="15"/>
        <v>0.00293952153495236</v>
      </c>
      <c r="V19" s="29">
        <f t="shared" si="12"/>
        <v>0.00901442760103369</v>
      </c>
      <c r="W19" s="40">
        <v>58.392661</v>
      </c>
      <c r="X19" s="41">
        <v>7.104782</v>
      </c>
      <c r="Y19" s="37">
        <f t="shared" si="13"/>
        <v>51.287879</v>
      </c>
      <c r="Z19" s="26">
        <f t="shared" si="14"/>
        <v>7.21878292676679</v>
      </c>
    </row>
    <row r="20" customHeight="true" spans="1:26">
      <c r="A20" s="14">
        <v>16</v>
      </c>
      <c r="B20" s="15" t="s">
        <v>30</v>
      </c>
      <c r="C20" s="16">
        <v>692</v>
      </c>
      <c r="D20" s="17">
        <v>854</v>
      </c>
      <c r="E20" s="28">
        <f>C20-D20</f>
        <v>-162</v>
      </c>
      <c r="F20" s="29">
        <f t="shared" si="1"/>
        <v>-0.189695550351288</v>
      </c>
      <c r="G20" s="29">
        <f t="shared" si="2"/>
        <v>0.0118967799611464</v>
      </c>
      <c r="H20" s="30">
        <f t="shared" si="3"/>
        <v>0.0119509089128031</v>
      </c>
      <c r="I20" s="16">
        <v>12878</v>
      </c>
      <c r="J20" s="17">
        <v>18315</v>
      </c>
      <c r="K20" s="28">
        <f t="shared" si="4"/>
        <v>-5437</v>
      </c>
      <c r="L20" s="29">
        <f t="shared" si="5"/>
        <v>-0.296860496860497</v>
      </c>
      <c r="M20" s="38">
        <f t="shared" si="6"/>
        <v>18.6098265895954</v>
      </c>
      <c r="N20" s="39">
        <f t="shared" si="7"/>
        <v>21.4461358313817</v>
      </c>
      <c r="O20" s="40">
        <v>244.315863</v>
      </c>
      <c r="P20" s="41">
        <v>294.54025</v>
      </c>
      <c r="Q20" s="48">
        <f t="shared" si="8"/>
        <v>-50.224387</v>
      </c>
      <c r="R20" s="29">
        <f t="shared" si="9"/>
        <v>-0.170517907145119</v>
      </c>
      <c r="S20" s="48">
        <f t="shared" si="10"/>
        <v>0.353057605491329</v>
      </c>
      <c r="T20" s="49">
        <f t="shared" si="11"/>
        <v>0.344894906323185</v>
      </c>
      <c r="U20" s="48">
        <f t="shared" si="15"/>
        <v>0.00816269916814444</v>
      </c>
      <c r="V20" s="29">
        <f t="shared" si="12"/>
        <v>0.023667207078134</v>
      </c>
      <c r="W20" s="40">
        <v>204.992482</v>
      </c>
      <c r="X20" s="41">
        <v>259.203518</v>
      </c>
      <c r="Y20" s="37">
        <f t="shared" si="13"/>
        <v>-54.211036</v>
      </c>
      <c r="Z20" s="26">
        <f t="shared" si="14"/>
        <v>-0.209144676809518</v>
      </c>
    </row>
    <row r="21" customHeight="true" spans="1:26">
      <c r="A21" s="14">
        <v>17</v>
      </c>
      <c r="B21" s="15" t="s">
        <v>31</v>
      </c>
      <c r="C21" s="16">
        <v>461</v>
      </c>
      <c r="D21" s="17">
        <v>724</v>
      </c>
      <c r="E21" s="28">
        <f>C21-D21</f>
        <v>-263</v>
      </c>
      <c r="F21" s="29">
        <f t="shared" si="1"/>
        <v>-0.363259668508287</v>
      </c>
      <c r="G21" s="29">
        <f t="shared" si="2"/>
        <v>0.00792545601457871</v>
      </c>
      <c r="H21" s="30">
        <f t="shared" si="3"/>
        <v>0.0101316839026575</v>
      </c>
      <c r="I21" s="16">
        <v>3725</v>
      </c>
      <c r="J21" s="17">
        <v>5438</v>
      </c>
      <c r="K21" s="28">
        <f t="shared" si="4"/>
        <v>-1713</v>
      </c>
      <c r="L21" s="29">
        <f t="shared" si="5"/>
        <v>-0.315005516734093</v>
      </c>
      <c r="M21" s="38">
        <f t="shared" si="6"/>
        <v>8.08026030368764</v>
      </c>
      <c r="N21" s="39">
        <f t="shared" si="7"/>
        <v>7.51104972375691</v>
      </c>
      <c r="O21" s="40">
        <v>95.785292</v>
      </c>
      <c r="P21" s="41">
        <v>136.521356</v>
      </c>
      <c r="Q21" s="48">
        <f t="shared" si="8"/>
        <v>-40.736064</v>
      </c>
      <c r="R21" s="29">
        <f t="shared" si="9"/>
        <v>-0.298386019547008</v>
      </c>
      <c r="S21" s="48">
        <f t="shared" si="10"/>
        <v>0.207777206073753</v>
      </c>
      <c r="T21" s="49">
        <f t="shared" si="11"/>
        <v>0.188565408839779</v>
      </c>
      <c r="U21" s="48">
        <f t="shared" si="15"/>
        <v>0.0192117972339737</v>
      </c>
      <c r="V21" s="29">
        <f t="shared" si="12"/>
        <v>0.101883995331814</v>
      </c>
      <c r="W21" s="40">
        <v>59.39712</v>
      </c>
      <c r="X21" s="41">
        <v>81.412768</v>
      </c>
      <c r="Y21" s="37">
        <f t="shared" si="13"/>
        <v>-22.015648</v>
      </c>
      <c r="Z21" s="26">
        <f t="shared" si="14"/>
        <v>-0.270420089389419</v>
      </c>
    </row>
    <row r="22" s="3" customFormat="true" customHeight="true" spans="1:26">
      <c r="A22" s="14">
        <v>18</v>
      </c>
      <c r="B22" s="19" t="s">
        <v>32</v>
      </c>
      <c r="C22" s="20">
        <v>512</v>
      </c>
      <c r="D22" s="20">
        <v>703</v>
      </c>
      <c r="E22" s="31">
        <f>C22-D22</f>
        <v>-191</v>
      </c>
      <c r="F22" s="32">
        <f>E22/D22</f>
        <v>-0.271692745376956</v>
      </c>
      <c r="G22" s="32">
        <f>C22/58167</f>
        <v>0.00880224182096378</v>
      </c>
      <c r="H22" s="33">
        <f>D22/71459</f>
        <v>0.00983780909332624</v>
      </c>
      <c r="I22" s="20">
        <v>3130</v>
      </c>
      <c r="J22" s="20">
        <v>4688</v>
      </c>
      <c r="K22" s="31">
        <f>I22-J22</f>
        <v>-1558</v>
      </c>
      <c r="L22" s="32">
        <f>K22/J22</f>
        <v>-0.332337883959044</v>
      </c>
      <c r="M22" s="42">
        <f>I22/C22</f>
        <v>6.11328125</v>
      </c>
      <c r="N22" s="43">
        <f>J22/D22</f>
        <v>6.66856330014225</v>
      </c>
      <c r="O22" s="44">
        <v>165.253392</v>
      </c>
      <c r="P22" s="44">
        <v>229.387844</v>
      </c>
      <c r="Q22" s="50">
        <f>O22-P22</f>
        <v>-64.134452</v>
      </c>
      <c r="R22" s="32">
        <f>Q22/P22</f>
        <v>-0.279589584529161</v>
      </c>
      <c r="S22" s="50">
        <v>0.646323526392962</v>
      </c>
      <c r="T22" s="50">
        <v>0.326298497866287</v>
      </c>
      <c r="U22" s="50">
        <f>S22-T22</f>
        <v>0.320025028526675</v>
      </c>
      <c r="V22" s="32">
        <f>U22/T22</f>
        <v>0.980773833221311</v>
      </c>
      <c r="W22" s="44">
        <v>96.845852</v>
      </c>
      <c r="X22" s="51">
        <v>127.596502</v>
      </c>
      <c r="Y22" s="52">
        <f>W22-X22</f>
        <v>-30.75065</v>
      </c>
      <c r="Z22" s="53">
        <f>Y22/X22</f>
        <v>-0.240999161560087</v>
      </c>
    </row>
    <row r="23" customHeight="true" spans="1:26">
      <c r="A23" s="14">
        <v>19</v>
      </c>
      <c r="B23" s="15" t="s">
        <v>33</v>
      </c>
      <c r="C23" s="16">
        <v>1092</v>
      </c>
      <c r="D23" s="17">
        <v>898</v>
      </c>
      <c r="E23" s="28">
        <f>C23-D23</f>
        <v>194</v>
      </c>
      <c r="F23" s="29">
        <f>E23/D23</f>
        <v>0.216035634743875</v>
      </c>
      <c r="G23" s="29">
        <f>C23/58167</f>
        <v>0.0187735313837743</v>
      </c>
      <c r="H23" s="30">
        <f>D23/71459</f>
        <v>0.0125666466085448</v>
      </c>
      <c r="I23" s="16">
        <v>16941</v>
      </c>
      <c r="J23" s="17">
        <v>14212</v>
      </c>
      <c r="K23" s="28">
        <f>I23-J23</f>
        <v>2729</v>
      </c>
      <c r="L23" s="29">
        <f>K23/J23</f>
        <v>0.192020827469744</v>
      </c>
      <c r="M23" s="38">
        <f>I23/C23</f>
        <v>15.5137362637363</v>
      </c>
      <c r="N23" s="39">
        <f>J23/D23</f>
        <v>15.826280623608</v>
      </c>
      <c r="O23" s="40">
        <v>408.0686</v>
      </c>
      <c r="P23" s="41">
        <v>286.45025</v>
      </c>
      <c r="Q23" s="48">
        <f>O23-P23</f>
        <v>121.61835</v>
      </c>
      <c r="R23" s="29">
        <f>Q23/P23</f>
        <v>0.424570584246305</v>
      </c>
      <c r="S23" s="48">
        <f>O23/C23</f>
        <v>0.373689194139194</v>
      </c>
      <c r="T23" s="49">
        <f>P23/D23</f>
        <v>0.318986915367483</v>
      </c>
      <c r="U23" s="48">
        <f>S23-T23</f>
        <v>0.0547022787717109</v>
      </c>
      <c r="V23" s="29">
        <f>U23/T23</f>
        <v>0.171487531733683</v>
      </c>
      <c r="W23" s="40">
        <v>301.555639</v>
      </c>
      <c r="X23" s="41">
        <v>209.971609</v>
      </c>
      <c r="Y23" s="37">
        <f>W23-X23</f>
        <v>91.58403</v>
      </c>
      <c r="Z23" s="26">
        <f>Y23/X23</f>
        <v>0.436173397137705</v>
      </c>
    </row>
    <row r="24" customHeight="true" spans="1:26">
      <c r="A24" s="14">
        <v>20</v>
      </c>
      <c r="B24" s="15" t="s">
        <v>34</v>
      </c>
      <c r="C24" s="16">
        <v>184</v>
      </c>
      <c r="D24" s="17">
        <v>193</v>
      </c>
      <c r="E24" s="28">
        <f>C24-D24</f>
        <v>-9</v>
      </c>
      <c r="F24" s="29">
        <f>E24/D24</f>
        <v>-0.0466321243523316</v>
      </c>
      <c r="G24" s="29">
        <f>C24/58167</f>
        <v>0.00316330565440886</v>
      </c>
      <c r="H24" s="30">
        <f>D24/71459</f>
        <v>0.00270084943813935</v>
      </c>
      <c r="I24" s="16">
        <v>2265</v>
      </c>
      <c r="J24" s="17">
        <v>2501</v>
      </c>
      <c r="K24" s="28">
        <f>I24-J24</f>
        <v>-236</v>
      </c>
      <c r="L24" s="29">
        <f>K24/J24</f>
        <v>-0.0943622550979608</v>
      </c>
      <c r="M24" s="38">
        <f>I24/C24</f>
        <v>12.3097826086957</v>
      </c>
      <c r="N24" s="39">
        <f>J24/D24</f>
        <v>12.9585492227979</v>
      </c>
      <c r="O24" s="40">
        <v>73.211639</v>
      </c>
      <c r="P24" s="41">
        <v>63.477626</v>
      </c>
      <c r="Q24" s="48">
        <f>O24-P24</f>
        <v>9.734013</v>
      </c>
      <c r="R24" s="29">
        <f>Q24/P24</f>
        <v>0.153345574076762</v>
      </c>
      <c r="S24" s="48">
        <f>O24/C24</f>
        <v>0.397889342391304</v>
      </c>
      <c r="T24" s="49">
        <f>P24/D24</f>
        <v>0.328899616580311</v>
      </c>
      <c r="U24" s="48">
        <f>S24-T24</f>
        <v>0.0689897258109935</v>
      </c>
      <c r="V24" s="29">
        <f>U24/T24</f>
        <v>0.209759216287039</v>
      </c>
      <c r="W24" s="40">
        <v>52.369965</v>
      </c>
      <c r="X24" s="41">
        <v>43.831631</v>
      </c>
      <c r="Y24" s="37">
        <f>W24-X24</f>
        <v>8.538334</v>
      </c>
      <c r="Z24" s="26">
        <f>Y24/X24</f>
        <v>0.194798455024409</v>
      </c>
    </row>
    <row r="25" customHeight="true" spans="1:26">
      <c r="A25" s="14">
        <v>21</v>
      </c>
      <c r="B25" s="15" t="s">
        <v>35</v>
      </c>
      <c r="C25" s="16">
        <v>459</v>
      </c>
      <c r="D25" s="17">
        <v>467</v>
      </c>
      <c r="E25" s="28">
        <f>C25-D25</f>
        <v>-8</v>
      </c>
      <c r="F25" s="29">
        <f>E25/D25</f>
        <v>-0.0171306209850107</v>
      </c>
      <c r="G25" s="29">
        <f>C25/58167</f>
        <v>0.00789107225746557</v>
      </c>
      <c r="H25" s="30">
        <f>D25/71459</f>
        <v>0.00653521599798486</v>
      </c>
      <c r="I25" s="16">
        <v>1533</v>
      </c>
      <c r="J25" s="17">
        <v>1569</v>
      </c>
      <c r="K25" s="28">
        <f>I25-J25</f>
        <v>-36</v>
      </c>
      <c r="L25" s="29">
        <f>K25/J25</f>
        <v>-0.0229445506692161</v>
      </c>
      <c r="M25" s="38">
        <f>I25/C25</f>
        <v>3.33986928104575</v>
      </c>
      <c r="N25" s="39">
        <f>J25/D25</f>
        <v>3.35974304068522</v>
      </c>
      <c r="O25" s="40">
        <v>285.682994</v>
      </c>
      <c r="P25" s="41">
        <v>263.63277</v>
      </c>
      <c r="Q25" s="48">
        <f>O25-P25</f>
        <v>22.050224</v>
      </c>
      <c r="R25" s="29">
        <f>Q25/P25</f>
        <v>0.0836399207882996</v>
      </c>
      <c r="S25" s="48">
        <f>O25/C25</f>
        <v>0.622403037037037</v>
      </c>
      <c r="T25" s="49">
        <f>P25/D25</f>
        <v>0.564524132762313</v>
      </c>
      <c r="U25" s="48">
        <f>S25-T25</f>
        <v>0.0578789042747244</v>
      </c>
      <c r="V25" s="29">
        <f>U25/T25</f>
        <v>0.102526891085263</v>
      </c>
      <c r="W25" s="40">
        <v>177.900003</v>
      </c>
      <c r="X25" s="41">
        <v>161.577074</v>
      </c>
      <c r="Y25" s="37">
        <f>W25-X25</f>
        <v>16.322929</v>
      </c>
      <c r="Z25" s="26">
        <f>Y25/X25</f>
        <v>0.101022555959888</v>
      </c>
    </row>
    <row r="26" customHeight="true" spans="1:26">
      <c r="A26" s="14">
        <v>22</v>
      </c>
      <c r="B26" s="15" t="s">
        <v>36</v>
      </c>
      <c r="C26" s="16">
        <v>418</v>
      </c>
      <c r="D26" s="17">
        <v>298</v>
      </c>
      <c r="E26" s="28">
        <f>C26-D26</f>
        <v>120</v>
      </c>
      <c r="F26" s="29">
        <f>E26/D26</f>
        <v>0.402684563758389</v>
      </c>
      <c r="G26" s="29">
        <f>C26/58167</f>
        <v>0.00718620523664621</v>
      </c>
      <c r="H26" s="30">
        <f>D26/71459</f>
        <v>0.00417022348479548</v>
      </c>
      <c r="I26" s="16">
        <v>3738</v>
      </c>
      <c r="J26" s="17">
        <v>3160</v>
      </c>
      <c r="K26" s="28">
        <f>I26-J26</f>
        <v>578</v>
      </c>
      <c r="L26" s="29">
        <f>K26/J26</f>
        <v>0.182911392405063</v>
      </c>
      <c r="M26" s="38">
        <f>I26/C26</f>
        <v>8.94258373205742</v>
      </c>
      <c r="N26" s="39">
        <f>J26/D26</f>
        <v>10.6040268456376</v>
      </c>
      <c r="O26" s="40">
        <v>138.364968</v>
      </c>
      <c r="P26" s="41">
        <v>104.958494</v>
      </c>
      <c r="Q26" s="48">
        <f>O26-P26</f>
        <v>33.406474</v>
      </c>
      <c r="R26" s="29">
        <f>Q26/P26</f>
        <v>0.318282710878073</v>
      </c>
      <c r="S26" s="48">
        <f>O26/C26</f>
        <v>0.331016669856459</v>
      </c>
      <c r="T26" s="49">
        <f>P26/D26</f>
        <v>0.352209711409396</v>
      </c>
      <c r="U26" s="48">
        <f>S26-T26</f>
        <v>-0.0211930415529367</v>
      </c>
      <c r="V26" s="29">
        <f>U26/T26</f>
        <v>-0.0601716558811822</v>
      </c>
      <c r="W26" s="40">
        <v>107.086011</v>
      </c>
      <c r="X26" s="41">
        <v>77.628192</v>
      </c>
      <c r="Y26" s="37">
        <f>W26-X26</f>
        <v>29.457819</v>
      </c>
      <c r="Z26" s="26">
        <f>Y26/X26</f>
        <v>0.379473207362604</v>
      </c>
    </row>
    <row r="27" customHeight="true" spans="1:26">
      <c r="A27" s="14">
        <v>23</v>
      </c>
      <c r="B27" s="15" t="s">
        <v>37</v>
      </c>
      <c r="C27" s="16">
        <v>357</v>
      </c>
      <c r="D27" s="17">
        <v>289</v>
      </c>
      <c r="E27" s="28">
        <f>C27-D27</f>
        <v>68</v>
      </c>
      <c r="F27" s="29">
        <f>E27/D27</f>
        <v>0.235294117647059</v>
      </c>
      <c r="G27" s="29">
        <f>C27/58167</f>
        <v>0.00613750064469545</v>
      </c>
      <c r="H27" s="30">
        <f>D27/71459</f>
        <v>0.00404427713793924</v>
      </c>
      <c r="I27" s="16">
        <v>2784</v>
      </c>
      <c r="J27" s="17">
        <v>1966</v>
      </c>
      <c r="K27" s="28">
        <f>I27-J27</f>
        <v>818</v>
      </c>
      <c r="L27" s="29">
        <f>K27/J27</f>
        <v>0.416073245167853</v>
      </c>
      <c r="M27" s="38">
        <f>I27/C27</f>
        <v>7.79831932773109</v>
      </c>
      <c r="N27" s="39">
        <f>J27/D27</f>
        <v>6.80276816608997</v>
      </c>
      <c r="O27" s="40">
        <v>91.87838</v>
      </c>
      <c r="P27" s="41">
        <v>70.5614</v>
      </c>
      <c r="Q27" s="48">
        <f>O27-P27</f>
        <v>21.31698</v>
      </c>
      <c r="R27" s="29">
        <f>Q27/P27</f>
        <v>0.302105400403053</v>
      </c>
      <c r="S27" s="48">
        <f>O27/C27</f>
        <v>0.257362408963585</v>
      </c>
      <c r="T27" s="49">
        <f>P27/D27</f>
        <v>0.244157093425606</v>
      </c>
      <c r="U27" s="48">
        <f>S27-T27</f>
        <v>0.0132053155379799</v>
      </c>
      <c r="V27" s="29">
        <f>U27/T27</f>
        <v>0.054085324135805</v>
      </c>
      <c r="W27" s="40">
        <v>64.353897</v>
      </c>
      <c r="X27" s="41">
        <v>48.742949</v>
      </c>
      <c r="Y27" s="37">
        <f>W27-X27</f>
        <v>15.610948</v>
      </c>
      <c r="Z27" s="26">
        <f>Y27/X27</f>
        <v>0.320270897027589</v>
      </c>
    </row>
    <row r="28" customHeight="true" spans="1:26">
      <c r="A28" s="14">
        <v>24</v>
      </c>
      <c r="B28" s="15" t="s">
        <v>38</v>
      </c>
      <c r="C28" s="16">
        <v>303</v>
      </c>
      <c r="D28" s="17">
        <v>482</v>
      </c>
      <c r="E28" s="28">
        <f>C28-D28</f>
        <v>-179</v>
      </c>
      <c r="F28" s="29">
        <f>E28/D28</f>
        <v>-0.371369294605809</v>
      </c>
      <c r="G28" s="29">
        <f>C28/58167</f>
        <v>0.00520913920264067</v>
      </c>
      <c r="H28" s="30">
        <f>D28/71459</f>
        <v>0.00674512657607859</v>
      </c>
      <c r="I28" s="16">
        <v>2483</v>
      </c>
      <c r="J28" s="17">
        <v>3795</v>
      </c>
      <c r="K28" s="28">
        <f>I28-J28</f>
        <v>-1312</v>
      </c>
      <c r="L28" s="29">
        <f>K28/J28</f>
        <v>-0.345718050065876</v>
      </c>
      <c r="M28" s="38">
        <f>I28/C28</f>
        <v>8.1947194719472</v>
      </c>
      <c r="N28" s="39">
        <f>J28/D28</f>
        <v>7.87344398340249</v>
      </c>
      <c r="O28" s="40">
        <v>110.330654</v>
      </c>
      <c r="P28" s="41">
        <v>142.27337</v>
      </c>
      <c r="Q28" s="48">
        <f>O28-P28</f>
        <v>-31.942716</v>
      </c>
      <c r="R28" s="29">
        <f>Q28/P28</f>
        <v>-0.224516478382427</v>
      </c>
      <c r="S28" s="48">
        <f>O28/C28</f>
        <v>0.364127570957096</v>
      </c>
      <c r="T28" s="49">
        <f>P28/D28</f>
        <v>0.295172966804979</v>
      </c>
      <c r="U28" s="48">
        <f>S28-T28</f>
        <v>0.0689546041521165</v>
      </c>
      <c r="V28" s="29">
        <f>U28/T28</f>
        <v>0.233607450229935</v>
      </c>
      <c r="W28" s="40">
        <v>74.742506</v>
      </c>
      <c r="X28" s="41">
        <v>94.234918</v>
      </c>
      <c r="Y28" s="37">
        <f>W28-X28</f>
        <v>-19.492412</v>
      </c>
      <c r="Z28" s="26">
        <f>Y28/X28</f>
        <v>-0.206849142692521</v>
      </c>
    </row>
    <row r="29" customHeight="true" spans="1:26">
      <c r="A29" s="14">
        <v>25</v>
      </c>
      <c r="B29" s="15" t="s">
        <v>39</v>
      </c>
      <c r="C29" s="16">
        <v>325</v>
      </c>
      <c r="D29" s="17">
        <v>189</v>
      </c>
      <c r="E29" s="28">
        <f>C29-D29</f>
        <v>136</v>
      </c>
      <c r="F29" s="29">
        <f>E29/D29</f>
        <v>0.71957671957672</v>
      </c>
      <c r="G29" s="29">
        <f>C29/58167</f>
        <v>0.00558736053088521</v>
      </c>
      <c r="H29" s="30">
        <f>D29/71459</f>
        <v>0.00264487328398102</v>
      </c>
      <c r="I29" s="16">
        <v>10231</v>
      </c>
      <c r="J29" s="17">
        <v>5661</v>
      </c>
      <c r="K29" s="28">
        <f>I29-J29</f>
        <v>4570</v>
      </c>
      <c r="L29" s="29">
        <f>K29/J29</f>
        <v>0.807277866101396</v>
      </c>
      <c r="M29" s="38">
        <f>I29/C29</f>
        <v>31.48</v>
      </c>
      <c r="N29" s="39">
        <f>J29/D29</f>
        <v>29.952380952381</v>
      </c>
      <c r="O29" s="40">
        <v>110.148791</v>
      </c>
      <c r="P29" s="41">
        <v>61.596554</v>
      </c>
      <c r="Q29" s="48">
        <f>O29-P29</f>
        <v>48.552237</v>
      </c>
      <c r="R29" s="29">
        <f>Q29/P29</f>
        <v>0.788229760385622</v>
      </c>
      <c r="S29" s="48">
        <f>O29/C29</f>
        <v>0.338919356923077</v>
      </c>
      <c r="T29" s="49">
        <f>P29/D29</f>
        <v>0.325907693121693</v>
      </c>
      <c r="U29" s="48">
        <f>S29-T29</f>
        <v>0.0130116638013839</v>
      </c>
      <c r="V29" s="29">
        <f>U29/T29</f>
        <v>0.0399243837319462</v>
      </c>
      <c r="W29" s="40">
        <v>95.145624</v>
      </c>
      <c r="X29" s="41">
        <v>48.16106</v>
      </c>
      <c r="Y29" s="37">
        <f>W29-X29</f>
        <v>46.984564</v>
      </c>
      <c r="Z29" s="26">
        <f>Y29/X29</f>
        <v>0.975571634013039</v>
      </c>
    </row>
    <row r="30" customHeight="true" spans="1:26">
      <c r="A30" s="14">
        <v>26</v>
      </c>
      <c r="B30" s="15" t="s">
        <v>40</v>
      </c>
      <c r="C30" s="16">
        <v>154</v>
      </c>
      <c r="D30" s="17">
        <v>168</v>
      </c>
      <c r="E30" s="28">
        <f>C30-D30</f>
        <v>-14</v>
      </c>
      <c r="F30" s="29">
        <f>E30/D30</f>
        <v>-0.0833333333333333</v>
      </c>
      <c r="G30" s="29">
        <f>C30/58167</f>
        <v>0.00264754929771176</v>
      </c>
      <c r="H30" s="30">
        <f>D30/71459</f>
        <v>0.0023509984746498</v>
      </c>
      <c r="I30" s="16">
        <v>2183</v>
      </c>
      <c r="J30" s="17">
        <v>2182</v>
      </c>
      <c r="K30" s="28">
        <f>I30-J30</f>
        <v>1</v>
      </c>
      <c r="L30" s="29">
        <f>K30/J30</f>
        <v>0.000458295142071494</v>
      </c>
      <c r="M30" s="38">
        <f>I30/C30</f>
        <v>14.1753246753247</v>
      </c>
      <c r="N30" s="39">
        <f>J30/D30</f>
        <v>12.9880952380952</v>
      </c>
      <c r="O30" s="40">
        <v>96.415409</v>
      </c>
      <c r="P30" s="41">
        <v>60.121308</v>
      </c>
      <c r="Q30" s="48">
        <f>O30-P30</f>
        <v>36.294101</v>
      </c>
      <c r="R30" s="29">
        <f>Q30/P30</f>
        <v>0.603681160762504</v>
      </c>
      <c r="S30" s="48">
        <f>O30/C30</f>
        <v>0.626074084415584</v>
      </c>
      <c r="T30" s="49">
        <f>P30/D30</f>
        <v>0.357864928571429</v>
      </c>
      <c r="U30" s="48">
        <f>S30-T30</f>
        <v>0.268209155844156</v>
      </c>
      <c r="V30" s="29">
        <f>U30/T30</f>
        <v>0.749470357195459</v>
      </c>
      <c r="W30" s="40">
        <v>75.699669</v>
      </c>
      <c r="X30" s="41">
        <v>43.566217</v>
      </c>
      <c r="Y30" s="37">
        <f>W30-X30</f>
        <v>32.133452</v>
      </c>
      <c r="Z30" s="26">
        <f>Y30/X30</f>
        <v>0.737577283793082</v>
      </c>
    </row>
    <row r="31" customHeight="true" spans="1:26">
      <c r="A31" s="14">
        <v>27</v>
      </c>
      <c r="B31" s="15" t="s">
        <v>41</v>
      </c>
      <c r="C31" s="16">
        <v>659</v>
      </c>
      <c r="D31" s="17">
        <v>954</v>
      </c>
      <c r="E31" s="28">
        <f t="shared" ref="E23:E42" si="16">C31-D31</f>
        <v>-295</v>
      </c>
      <c r="F31" s="29">
        <f>E31/D31</f>
        <v>-0.309224318658281</v>
      </c>
      <c r="G31" s="29">
        <f>C31/58167</f>
        <v>0.0113294479687795</v>
      </c>
      <c r="H31" s="30">
        <f>D31/71459</f>
        <v>0.0133503127667614</v>
      </c>
      <c r="I31" s="16">
        <v>4799</v>
      </c>
      <c r="J31" s="17">
        <v>7240</v>
      </c>
      <c r="K31" s="28">
        <f>I31-J31</f>
        <v>-2441</v>
      </c>
      <c r="L31" s="29">
        <f>K31/J31</f>
        <v>-0.337154696132597</v>
      </c>
      <c r="M31" s="38">
        <f>I31/C31</f>
        <v>7.28224582701062</v>
      </c>
      <c r="N31" s="39">
        <f>J31/D31</f>
        <v>7.58909853249476</v>
      </c>
      <c r="O31" s="40">
        <v>184.516595</v>
      </c>
      <c r="P31" s="41">
        <v>163.222348</v>
      </c>
      <c r="Q31" s="48">
        <f>O31-P31</f>
        <v>21.294247</v>
      </c>
      <c r="R31" s="29">
        <f>Q31/P31</f>
        <v>0.130461589732798</v>
      </c>
      <c r="S31" s="48">
        <f>O31/C31</f>
        <v>0.279994833080425</v>
      </c>
      <c r="T31" s="49">
        <f>P31/D31</f>
        <v>0.171092607966457</v>
      </c>
      <c r="U31" s="48">
        <f>S31-T31</f>
        <v>0.108902225113968</v>
      </c>
      <c r="V31" s="29">
        <f>U31/T31</f>
        <v>0.636510404560075</v>
      </c>
      <c r="W31" s="40">
        <v>151.764114</v>
      </c>
      <c r="X31" s="41">
        <v>143.178323</v>
      </c>
      <c r="Y31" s="37">
        <f>W31-X31</f>
        <v>8.585791</v>
      </c>
      <c r="Z31" s="26">
        <f>Y31/X31</f>
        <v>0.0599657184139529</v>
      </c>
    </row>
    <row r="32" customHeight="true" spans="1:26">
      <c r="A32" s="14">
        <v>28</v>
      </c>
      <c r="B32" s="15" t="s">
        <v>42</v>
      </c>
      <c r="C32" s="16">
        <v>657</v>
      </c>
      <c r="D32" s="17">
        <v>1234</v>
      </c>
      <c r="E32" s="28">
        <f t="shared" si="16"/>
        <v>-577</v>
      </c>
      <c r="F32" s="29">
        <f>E32/D32</f>
        <v>-0.467585089141005</v>
      </c>
      <c r="G32" s="29">
        <f>C32/58167</f>
        <v>0.0112950642116664</v>
      </c>
      <c r="H32" s="30">
        <f>D32/71459</f>
        <v>0.0172686435578444</v>
      </c>
      <c r="I32" s="16">
        <v>3935</v>
      </c>
      <c r="J32" s="17">
        <v>7807</v>
      </c>
      <c r="K32" s="28">
        <f>I32-J32</f>
        <v>-3872</v>
      </c>
      <c r="L32" s="29">
        <f>K32/J32</f>
        <v>-0.495965159472268</v>
      </c>
      <c r="M32" s="38">
        <f>I32/C32</f>
        <v>5.98934550989345</v>
      </c>
      <c r="N32" s="39">
        <f>J32/D32</f>
        <v>6.32658022690438</v>
      </c>
      <c r="O32" s="40">
        <v>146.110462</v>
      </c>
      <c r="P32" s="41">
        <v>234.226056</v>
      </c>
      <c r="Q32" s="48">
        <f>O32-P32</f>
        <v>-88.115594</v>
      </c>
      <c r="R32" s="29">
        <f>Q32/P32</f>
        <v>-0.376198940053023</v>
      </c>
      <c r="S32" s="48">
        <f>O32/C32</f>
        <v>0.222390353120244</v>
      </c>
      <c r="T32" s="49">
        <f>P32/D32</f>
        <v>0.18981041815235</v>
      </c>
      <c r="U32" s="48">
        <f>S32-T32</f>
        <v>0.0325799349678935</v>
      </c>
      <c r="V32" s="29">
        <f>U32/T32</f>
        <v>0.171644608789299</v>
      </c>
      <c r="W32" s="40">
        <v>111.020133</v>
      </c>
      <c r="X32" s="41">
        <v>180.610066</v>
      </c>
      <c r="Y32" s="37">
        <f>W32-X32</f>
        <v>-69.589933</v>
      </c>
      <c r="Z32" s="26">
        <f>Y32/X32</f>
        <v>-0.385304842311502</v>
      </c>
    </row>
    <row r="33" customHeight="true" spans="1:26">
      <c r="A33" s="14">
        <v>29</v>
      </c>
      <c r="B33" s="15" t="s">
        <v>43</v>
      </c>
      <c r="C33" s="16">
        <v>158</v>
      </c>
      <c r="D33" s="17">
        <v>616</v>
      </c>
      <c r="E33" s="28">
        <f t="shared" si="16"/>
        <v>-458</v>
      </c>
      <c r="F33" s="29">
        <f>E33/D33</f>
        <v>-0.743506493506494</v>
      </c>
      <c r="G33" s="29">
        <f>C33/58167</f>
        <v>0.00271631681193804</v>
      </c>
      <c r="H33" s="30">
        <f>D33/71459</f>
        <v>0.0086203277403826</v>
      </c>
      <c r="I33" s="16">
        <v>990</v>
      </c>
      <c r="J33" s="17">
        <v>3756</v>
      </c>
      <c r="K33" s="28">
        <f>I33-J33</f>
        <v>-2766</v>
      </c>
      <c r="L33" s="29">
        <f>K33/J33</f>
        <v>-0.736421725239617</v>
      </c>
      <c r="M33" s="38">
        <f>I33/C33</f>
        <v>6.26582278481013</v>
      </c>
      <c r="N33" s="39">
        <f>J33/D33</f>
        <v>6.0974025974026</v>
      </c>
      <c r="O33" s="40">
        <v>22.336164</v>
      </c>
      <c r="P33" s="41">
        <v>70.598006</v>
      </c>
      <c r="Q33" s="48">
        <f>O33-P33</f>
        <v>-48.261842</v>
      </c>
      <c r="R33" s="29">
        <f>Q33/P33</f>
        <v>-0.683614803511589</v>
      </c>
      <c r="S33" s="48">
        <f>O33/C33</f>
        <v>0.141368126582278</v>
      </c>
      <c r="T33" s="49">
        <f>P33/D33</f>
        <v>0.114607152597403</v>
      </c>
      <c r="U33" s="48">
        <f>S33-T33</f>
        <v>0.0267609739848759</v>
      </c>
      <c r="V33" s="29">
        <f>U33/T33</f>
        <v>0.23350177871431</v>
      </c>
      <c r="W33" s="40">
        <v>19.595906</v>
      </c>
      <c r="X33" s="41">
        <v>66.068227</v>
      </c>
      <c r="Y33" s="37">
        <f>W33-X33</f>
        <v>-46.472321</v>
      </c>
      <c r="Z33" s="26">
        <f>Y33/X33</f>
        <v>-0.703398942429619</v>
      </c>
    </row>
    <row r="34" customHeight="true" spans="1:26">
      <c r="A34" s="14">
        <v>30</v>
      </c>
      <c r="B34" s="15" t="s">
        <v>44</v>
      </c>
      <c r="C34" s="16">
        <v>123</v>
      </c>
      <c r="D34" s="17">
        <v>243</v>
      </c>
      <c r="E34" s="28">
        <f t="shared" si="16"/>
        <v>-120</v>
      </c>
      <c r="F34" s="29">
        <f>E34/D34</f>
        <v>-0.493827160493827</v>
      </c>
      <c r="G34" s="29">
        <f>C34/58167</f>
        <v>0.00211460106245809</v>
      </c>
      <c r="H34" s="30">
        <f>D34/71459</f>
        <v>0.00340055136511846</v>
      </c>
      <c r="I34" s="16">
        <v>926</v>
      </c>
      <c r="J34" s="17">
        <v>1822</v>
      </c>
      <c r="K34" s="28">
        <f>I34-J34</f>
        <v>-896</v>
      </c>
      <c r="L34" s="29">
        <f>K34/J34</f>
        <v>-0.491767288693743</v>
      </c>
      <c r="M34" s="38">
        <f>I34/C34</f>
        <v>7.52845528455285</v>
      </c>
      <c r="N34" s="39">
        <f>J34/D34</f>
        <v>7.49794238683128</v>
      </c>
      <c r="O34" s="40">
        <v>17.162418</v>
      </c>
      <c r="P34" s="41">
        <v>22.578888</v>
      </c>
      <c r="Q34" s="48">
        <f>O34-P34</f>
        <v>-5.41647</v>
      </c>
      <c r="R34" s="29">
        <f>Q34/P34</f>
        <v>-0.239890910482394</v>
      </c>
      <c r="S34" s="48">
        <f>O34/C34</f>
        <v>0.139531853658537</v>
      </c>
      <c r="T34" s="49">
        <f>P34/D34</f>
        <v>0.0929172345679012</v>
      </c>
      <c r="U34" s="48">
        <f>S34-T34</f>
        <v>0.0466146190906353</v>
      </c>
      <c r="V34" s="29">
        <f>U34/T34</f>
        <v>0.501678932949417</v>
      </c>
      <c r="W34" s="40">
        <v>14.135291</v>
      </c>
      <c r="X34" s="41">
        <v>17.838829</v>
      </c>
      <c r="Y34" s="37">
        <f>W34-X34</f>
        <v>-3.703538</v>
      </c>
      <c r="Z34" s="26">
        <f>Y34/X34</f>
        <v>-0.207611048909096</v>
      </c>
    </row>
    <row r="35" customHeight="true" spans="1:26">
      <c r="A35" s="14">
        <v>31</v>
      </c>
      <c r="B35" s="15" t="s">
        <v>45</v>
      </c>
      <c r="C35" s="16">
        <v>450</v>
      </c>
      <c r="D35" s="17">
        <v>1028</v>
      </c>
      <c r="E35" s="28">
        <f t="shared" si="16"/>
        <v>-578</v>
      </c>
      <c r="F35" s="29">
        <f>E35/D35</f>
        <v>-0.562256809338521</v>
      </c>
      <c r="G35" s="29">
        <f>C35/58167</f>
        <v>0.00773634535045644</v>
      </c>
      <c r="H35" s="30">
        <f>D35/71459</f>
        <v>0.0143858716186904</v>
      </c>
      <c r="I35" s="16">
        <v>3089</v>
      </c>
      <c r="J35" s="17">
        <v>8141</v>
      </c>
      <c r="K35" s="28">
        <f>I35-J35</f>
        <v>-5052</v>
      </c>
      <c r="L35" s="29">
        <f>K35/J35</f>
        <v>-0.620562584449085</v>
      </c>
      <c r="M35" s="38">
        <f>I35/C35</f>
        <v>6.86444444444444</v>
      </c>
      <c r="N35" s="39">
        <f>J35/D35</f>
        <v>7.91926070038911</v>
      </c>
      <c r="O35" s="40">
        <v>93.8938</v>
      </c>
      <c r="P35" s="41">
        <v>163.771442</v>
      </c>
      <c r="Q35" s="48">
        <f>O35-P35</f>
        <v>-69.877642</v>
      </c>
      <c r="R35" s="29">
        <f>Q35/P35</f>
        <v>-0.426677820910925</v>
      </c>
      <c r="S35" s="48">
        <f>O35/C35</f>
        <v>0.208652888888889</v>
      </c>
      <c r="T35" s="49">
        <f>P35/D35</f>
        <v>0.159310741245136</v>
      </c>
      <c r="U35" s="48">
        <f>S35-T35</f>
        <v>0.0493421476437527</v>
      </c>
      <c r="V35" s="29">
        <f>U35/T35</f>
        <v>0.309722666896819</v>
      </c>
      <c r="W35" s="40">
        <v>78.567189</v>
      </c>
      <c r="X35" s="41">
        <v>143.323427</v>
      </c>
      <c r="Y35" s="37">
        <f>W35-X35</f>
        <v>-64.756238</v>
      </c>
      <c r="Z35" s="26">
        <f>Y35/X35</f>
        <v>-0.451818933969532</v>
      </c>
    </row>
    <row r="36" customHeight="true" spans="1:26">
      <c r="A36" s="14">
        <v>32</v>
      </c>
      <c r="B36" s="15" t="s">
        <v>46</v>
      </c>
      <c r="C36" s="16">
        <v>399</v>
      </c>
      <c r="D36" s="17">
        <v>577</v>
      </c>
      <c r="E36" s="28">
        <f t="shared" si="16"/>
        <v>-178</v>
      </c>
      <c r="F36" s="29">
        <f>E36/D36</f>
        <v>-0.308492201039861</v>
      </c>
      <c r="G36" s="29">
        <f>C36/58167</f>
        <v>0.00685955954407138</v>
      </c>
      <c r="H36" s="30">
        <f>D36/71459</f>
        <v>0.00807456023733889</v>
      </c>
      <c r="I36" s="16">
        <v>2750</v>
      </c>
      <c r="J36" s="17">
        <v>4129</v>
      </c>
      <c r="K36" s="28">
        <f>I36-J36</f>
        <v>-1379</v>
      </c>
      <c r="L36" s="29">
        <f>K36/J36</f>
        <v>-0.333979171712279</v>
      </c>
      <c r="M36" s="38">
        <f>I36/C36</f>
        <v>6.8922305764411</v>
      </c>
      <c r="N36" s="39">
        <f>J36/D36</f>
        <v>7.15597920277296</v>
      </c>
      <c r="O36" s="40">
        <v>62.149208</v>
      </c>
      <c r="P36" s="41">
        <v>76.412069</v>
      </c>
      <c r="Q36" s="48">
        <f>O36-P36</f>
        <v>-14.262861</v>
      </c>
      <c r="R36" s="29">
        <f>Q36/P36</f>
        <v>-0.186657175844826</v>
      </c>
      <c r="S36" s="48">
        <f>O36/C36</f>
        <v>0.155762426065163</v>
      </c>
      <c r="T36" s="49">
        <f>P36/D36</f>
        <v>0.132429928942808</v>
      </c>
      <c r="U36" s="48">
        <f>S36-T36</f>
        <v>0.0233324971223553</v>
      </c>
      <c r="V36" s="29">
        <f>U36/T36</f>
        <v>0.176187492575276</v>
      </c>
      <c r="W36" s="40">
        <v>52.443069</v>
      </c>
      <c r="X36" s="41">
        <v>66.448976</v>
      </c>
      <c r="Y36" s="37">
        <f>W36-X36</f>
        <v>-14.005907</v>
      </c>
      <c r="Z36" s="26">
        <f>Y36/X36</f>
        <v>-0.210776867351575</v>
      </c>
    </row>
    <row r="37" customHeight="true" spans="1:26">
      <c r="A37" s="14">
        <v>33</v>
      </c>
      <c r="B37" s="15" t="s">
        <v>47</v>
      </c>
      <c r="C37" s="16">
        <v>338</v>
      </c>
      <c r="D37" s="17">
        <v>462</v>
      </c>
      <c r="E37" s="28">
        <f t="shared" si="16"/>
        <v>-124</v>
      </c>
      <c r="F37" s="29">
        <f t="shared" ref="F37:F64" si="17">E37/D37</f>
        <v>-0.268398268398268</v>
      </c>
      <c r="G37" s="29">
        <f t="shared" ref="G37:G64" si="18">C37/58167</f>
        <v>0.00581085495212062</v>
      </c>
      <c r="H37" s="30">
        <f t="shared" ref="H37:H64" si="19">D37/71459</f>
        <v>0.00646524580528695</v>
      </c>
      <c r="I37" s="16">
        <v>2617</v>
      </c>
      <c r="J37" s="17">
        <v>3768</v>
      </c>
      <c r="K37" s="28">
        <f t="shared" ref="K37:K64" si="20">I37-J37</f>
        <v>-1151</v>
      </c>
      <c r="L37" s="29">
        <f t="shared" ref="L37:L64" si="21">K37/J37</f>
        <v>-0.305467091295117</v>
      </c>
      <c r="M37" s="38">
        <f t="shared" ref="M37:M64" si="22">I37/C37</f>
        <v>7.74260355029586</v>
      </c>
      <c r="N37" s="39">
        <f t="shared" ref="N37:N64" si="23">J37/D37</f>
        <v>8.15584415584416</v>
      </c>
      <c r="O37" s="40">
        <v>76.095955</v>
      </c>
      <c r="P37" s="41">
        <v>87.197028</v>
      </c>
      <c r="Q37" s="48">
        <f t="shared" ref="Q37:Q64" si="24">O37-P37</f>
        <v>-11.101073</v>
      </c>
      <c r="R37" s="29">
        <f t="shared" ref="R37:R64" si="25">Q37/P37</f>
        <v>-0.127310222086927</v>
      </c>
      <c r="S37" s="48">
        <f t="shared" ref="S37:S64" si="26">O37/C37</f>
        <v>0.225135961538462</v>
      </c>
      <c r="T37" s="49">
        <f t="shared" ref="T37:T64" si="27">P37/D37</f>
        <v>0.188738155844156</v>
      </c>
      <c r="U37" s="48">
        <f>S37-T37</f>
        <v>0.036397805694306</v>
      </c>
      <c r="V37" s="29">
        <f t="shared" ref="V37:V64" si="28">U37/T37</f>
        <v>0.192848157975858</v>
      </c>
      <c r="W37" s="40">
        <v>64.736608</v>
      </c>
      <c r="X37" s="41">
        <v>77.422649</v>
      </c>
      <c r="Y37" s="37">
        <f t="shared" ref="Y37:Y64" si="29">W37-X37</f>
        <v>-12.686041</v>
      </c>
      <c r="Z37" s="26">
        <f t="shared" ref="Z37:Z64" si="30">Y37/X37</f>
        <v>-0.163854390980603</v>
      </c>
    </row>
    <row r="38" customHeight="true" spans="1:26">
      <c r="A38" s="14">
        <v>34</v>
      </c>
      <c r="B38" s="15" t="s">
        <v>48</v>
      </c>
      <c r="C38" s="16">
        <v>3022</v>
      </c>
      <c r="D38" s="17">
        <v>3935</v>
      </c>
      <c r="E38" s="28">
        <f t="shared" si="16"/>
        <v>-913</v>
      </c>
      <c r="F38" s="29">
        <f t="shared" si="17"/>
        <v>-0.232020330368488</v>
      </c>
      <c r="G38" s="29">
        <f t="shared" si="18"/>
        <v>0.0519538569979542</v>
      </c>
      <c r="H38" s="30">
        <f t="shared" si="19"/>
        <v>0.0550665416532557</v>
      </c>
      <c r="I38" s="16">
        <v>20295</v>
      </c>
      <c r="J38" s="17">
        <v>33894</v>
      </c>
      <c r="K38" s="28">
        <f t="shared" si="20"/>
        <v>-13599</v>
      </c>
      <c r="L38" s="29">
        <f t="shared" si="21"/>
        <v>-0.401221455124801</v>
      </c>
      <c r="M38" s="38">
        <f t="shared" si="22"/>
        <v>6.7157511581734</v>
      </c>
      <c r="N38" s="39">
        <f t="shared" si="23"/>
        <v>8.61346886912325</v>
      </c>
      <c r="O38" s="40">
        <v>793.059101</v>
      </c>
      <c r="P38" s="41">
        <v>765.652545</v>
      </c>
      <c r="Q38" s="48">
        <f t="shared" si="24"/>
        <v>27.406556</v>
      </c>
      <c r="R38" s="29">
        <f t="shared" si="25"/>
        <v>0.0357950302378999</v>
      </c>
      <c r="S38" s="48">
        <f t="shared" si="26"/>
        <v>0.262428557577763</v>
      </c>
      <c r="T38" s="49">
        <f t="shared" si="27"/>
        <v>0.194574979669632</v>
      </c>
      <c r="U38" s="48">
        <f t="shared" ref="U38:U64" si="31">S38-T38</f>
        <v>0.0678535779081315</v>
      </c>
      <c r="V38" s="29">
        <f t="shared" si="28"/>
        <v>0.34872714890342</v>
      </c>
      <c r="W38" s="40">
        <v>671.687338</v>
      </c>
      <c r="X38" s="41">
        <v>672.119374</v>
      </c>
      <c r="Y38" s="37">
        <f t="shared" si="29"/>
        <v>-0.432036000000039</v>
      </c>
      <c r="Z38" s="26">
        <f t="shared" si="30"/>
        <v>-0.000642796527987064</v>
      </c>
    </row>
    <row r="39" customHeight="true" spans="1:26">
      <c r="A39" s="14">
        <v>35</v>
      </c>
      <c r="B39" s="15" t="s">
        <v>49</v>
      </c>
      <c r="C39" s="16">
        <v>384</v>
      </c>
      <c r="D39" s="17">
        <v>665</v>
      </c>
      <c r="E39" s="28">
        <f t="shared" si="16"/>
        <v>-281</v>
      </c>
      <c r="F39" s="29">
        <f t="shared" si="17"/>
        <v>-0.422556390977444</v>
      </c>
      <c r="G39" s="29">
        <f t="shared" si="18"/>
        <v>0.00660168136572283</v>
      </c>
      <c r="H39" s="30">
        <f t="shared" si="19"/>
        <v>0.00930603562882212</v>
      </c>
      <c r="I39" s="16">
        <v>2582</v>
      </c>
      <c r="J39" s="17">
        <v>5301</v>
      </c>
      <c r="K39" s="28">
        <f t="shared" si="20"/>
        <v>-2719</v>
      </c>
      <c r="L39" s="29">
        <f t="shared" si="21"/>
        <v>-0.512922090171666</v>
      </c>
      <c r="M39" s="38">
        <f t="shared" si="22"/>
        <v>6.72395833333333</v>
      </c>
      <c r="N39" s="39">
        <f t="shared" si="23"/>
        <v>7.97142857142857</v>
      </c>
      <c r="O39" s="40">
        <v>77.016997</v>
      </c>
      <c r="P39" s="41">
        <v>105.946329</v>
      </c>
      <c r="Q39" s="48">
        <f t="shared" si="24"/>
        <v>-28.929332</v>
      </c>
      <c r="R39" s="29">
        <f t="shared" si="25"/>
        <v>-0.273056483155731</v>
      </c>
      <c r="S39" s="48">
        <f t="shared" si="26"/>
        <v>0.200565096354167</v>
      </c>
      <c r="T39" s="49">
        <f t="shared" si="27"/>
        <v>0.159317787969925</v>
      </c>
      <c r="U39" s="48">
        <f t="shared" si="31"/>
        <v>0.0412473083842418</v>
      </c>
      <c r="V39" s="29">
        <f t="shared" si="28"/>
        <v>0.258899579951664</v>
      </c>
      <c r="W39" s="40">
        <v>61.710048</v>
      </c>
      <c r="X39" s="41">
        <v>83.501053</v>
      </c>
      <c r="Y39" s="37">
        <f t="shared" si="29"/>
        <v>-21.791005</v>
      </c>
      <c r="Z39" s="26">
        <f t="shared" si="30"/>
        <v>-0.26096682876562</v>
      </c>
    </row>
    <row r="40" customHeight="true" spans="1:26">
      <c r="A40" s="14">
        <v>36</v>
      </c>
      <c r="B40" s="15" t="s">
        <v>50</v>
      </c>
      <c r="C40" s="16">
        <v>406</v>
      </c>
      <c r="D40" s="17">
        <v>797</v>
      </c>
      <c r="E40" s="28">
        <f t="shared" si="16"/>
        <v>-391</v>
      </c>
      <c r="F40" s="29">
        <f t="shared" si="17"/>
        <v>-0.490589711417817</v>
      </c>
      <c r="G40" s="29">
        <f t="shared" si="18"/>
        <v>0.00697990269396737</v>
      </c>
      <c r="H40" s="30">
        <f t="shared" si="19"/>
        <v>0.011153248716047</v>
      </c>
      <c r="I40" s="16">
        <v>2778</v>
      </c>
      <c r="J40" s="17">
        <v>5939</v>
      </c>
      <c r="K40" s="28">
        <f t="shared" si="20"/>
        <v>-3161</v>
      </c>
      <c r="L40" s="29">
        <f t="shared" si="21"/>
        <v>-0.532244485603637</v>
      </c>
      <c r="M40" s="38">
        <f t="shared" si="22"/>
        <v>6.8423645320197</v>
      </c>
      <c r="N40" s="39">
        <f t="shared" si="23"/>
        <v>7.45169385194479</v>
      </c>
      <c r="O40" s="40">
        <v>89.768323</v>
      </c>
      <c r="P40" s="41">
        <v>154.314594</v>
      </c>
      <c r="Q40" s="48">
        <f t="shared" si="24"/>
        <v>-64.546271</v>
      </c>
      <c r="R40" s="29">
        <f t="shared" si="25"/>
        <v>-0.418277165671058</v>
      </c>
      <c r="S40" s="48">
        <f t="shared" si="26"/>
        <v>0.221104243842365</v>
      </c>
      <c r="T40" s="49">
        <f t="shared" si="27"/>
        <v>0.193619314930991</v>
      </c>
      <c r="U40" s="48">
        <f t="shared" si="31"/>
        <v>0.0274849289113733</v>
      </c>
      <c r="V40" s="29">
        <f t="shared" si="28"/>
        <v>0.141953445714697</v>
      </c>
      <c r="W40" s="40">
        <v>70.931721</v>
      </c>
      <c r="X40" s="41">
        <v>120.489107</v>
      </c>
      <c r="Y40" s="37">
        <f t="shared" si="29"/>
        <v>-49.557386</v>
      </c>
      <c r="Z40" s="26">
        <f t="shared" si="30"/>
        <v>-0.411301795107503</v>
      </c>
    </row>
    <row r="41" customHeight="true" spans="1:26">
      <c r="A41" s="14">
        <v>37</v>
      </c>
      <c r="B41" s="15" t="s">
        <v>51</v>
      </c>
      <c r="C41" s="16">
        <v>4</v>
      </c>
      <c r="D41" s="17">
        <v>372</v>
      </c>
      <c r="E41" s="28">
        <f t="shared" si="16"/>
        <v>-368</v>
      </c>
      <c r="F41" s="29">
        <f t="shared" si="17"/>
        <v>-0.989247311827957</v>
      </c>
      <c r="G41" s="29">
        <f t="shared" si="18"/>
        <v>6.87675142262795e-5</v>
      </c>
      <c r="H41" s="30">
        <f t="shared" si="19"/>
        <v>0.00520578233672456</v>
      </c>
      <c r="I41" s="16">
        <v>29</v>
      </c>
      <c r="J41" s="17">
        <v>2323</v>
      </c>
      <c r="K41" s="28">
        <f t="shared" si="20"/>
        <v>-2294</v>
      </c>
      <c r="L41" s="29">
        <f t="shared" si="21"/>
        <v>-0.98751614291864</v>
      </c>
      <c r="M41" s="38">
        <f t="shared" si="22"/>
        <v>7.25</v>
      </c>
      <c r="N41" s="39">
        <f t="shared" si="23"/>
        <v>6.24462365591398</v>
      </c>
      <c r="O41" s="40">
        <v>0.597401</v>
      </c>
      <c r="P41" s="41">
        <v>39.37339</v>
      </c>
      <c r="Q41" s="48">
        <f t="shared" si="24"/>
        <v>-38.775989</v>
      </c>
      <c r="R41" s="29">
        <f t="shared" si="25"/>
        <v>-0.984827290715887</v>
      </c>
      <c r="S41" s="48">
        <f t="shared" si="26"/>
        <v>0.14935025</v>
      </c>
      <c r="T41" s="49">
        <f t="shared" si="27"/>
        <v>0.105842446236559</v>
      </c>
      <c r="U41" s="48">
        <f t="shared" si="31"/>
        <v>0.0435078037634408</v>
      </c>
      <c r="V41" s="29">
        <f t="shared" si="28"/>
        <v>0.411061963422504</v>
      </c>
      <c r="W41" s="40">
        <v>0.474855</v>
      </c>
      <c r="X41" s="41">
        <v>37.887991</v>
      </c>
      <c r="Y41" s="37">
        <f t="shared" si="29"/>
        <v>-37.413136</v>
      </c>
      <c r="Z41" s="26">
        <f t="shared" si="30"/>
        <v>-0.987466873078596</v>
      </c>
    </row>
    <row r="42" customHeight="true" spans="1:28">
      <c r="A42" s="14">
        <v>38</v>
      </c>
      <c r="B42" s="15" t="s">
        <v>52</v>
      </c>
      <c r="C42" s="16">
        <v>89</v>
      </c>
      <c r="D42" s="17">
        <v>447</v>
      </c>
      <c r="E42" s="28">
        <f t="shared" si="16"/>
        <v>-358</v>
      </c>
      <c r="F42" s="29">
        <f t="shared" si="17"/>
        <v>-0.80089485458613</v>
      </c>
      <c r="G42" s="29">
        <f t="shared" si="18"/>
        <v>0.00153007719153472</v>
      </c>
      <c r="H42" s="30">
        <f t="shared" si="19"/>
        <v>0.00625533522719322</v>
      </c>
      <c r="I42" s="16">
        <v>628</v>
      </c>
      <c r="J42" s="17">
        <v>3023</v>
      </c>
      <c r="K42" s="28">
        <f t="shared" si="20"/>
        <v>-2395</v>
      </c>
      <c r="L42" s="29">
        <f t="shared" si="21"/>
        <v>-0.792259345021502</v>
      </c>
      <c r="M42" s="38">
        <f t="shared" si="22"/>
        <v>7.0561797752809</v>
      </c>
      <c r="N42" s="39">
        <f t="shared" si="23"/>
        <v>6.76286353467562</v>
      </c>
      <c r="O42" s="40">
        <v>13.460874</v>
      </c>
      <c r="P42" s="41">
        <v>47.586412</v>
      </c>
      <c r="Q42" s="48">
        <f t="shared" si="24"/>
        <v>-34.125538</v>
      </c>
      <c r="R42" s="29">
        <f t="shared" si="25"/>
        <v>-0.717127780089829</v>
      </c>
      <c r="S42" s="48">
        <f t="shared" si="26"/>
        <v>0.151245775280899</v>
      </c>
      <c r="T42" s="49">
        <f t="shared" si="27"/>
        <v>0.10645729753915</v>
      </c>
      <c r="U42" s="48">
        <f t="shared" si="31"/>
        <v>0.044788477741749</v>
      </c>
      <c r="V42" s="29">
        <f t="shared" si="28"/>
        <v>0.42071777864996</v>
      </c>
      <c r="W42" s="40">
        <v>11.31809</v>
      </c>
      <c r="X42" s="41">
        <v>40.171657</v>
      </c>
      <c r="Y42" s="37">
        <f t="shared" si="29"/>
        <v>-28.853567</v>
      </c>
      <c r="Z42" s="26">
        <f t="shared" si="30"/>
        <v>-0.718256829684671</v>
      </c>
      <c r="AB42" s="5">
        <v>10000</v>
      </c>
    </row>
    <row r="43" customHeight="true" spans="1:26">
      <c r="A43" s="14">
        <v>39</v>
      </c>
      <c r="B43" s="15" t="s">
        <v>53</v>
      </c>
      <c r="C43" s="16">
        <v>697</v>
      </c>
      <c r="D43" s="17">
        <v>926</v>
      </c>
      <c r="E43" s="28">
        <f t="shared" ref="E43:E64" si="32">C43-D43</f>
        <v>-229</v>
      </c>
      <c r="F43" s="29">
        <f t="shared" si="17"/>
        <v>-0.247300215982721</v>
      </c>
      <c r="G43" s="29">
        <f t="shared" si="18"/>
        <v>0.0119827393539292</v>
      </c>
      <c r="H43" s="30">
        <f t="shared" si="19"/>
        <v>0.0129584796876531</v>
      </c>
      <c r="I43" s="16">
        <v>4925</v>
      </c>
      <c r="J43" s="17">
        <v>6807</v>
      </c>
      <c r="K43" s="28">
        <f t="shared" si="20"/>
        <v>-1882</v>
      </c>
      <c r="L43" s="29">
        <f t="shared" si="21"/>
        <v>-0.276480094020861</v>
      </c>
      <c r="M43" s="38">
        <f t="shared" si="22"/>
        <v>7.06599713055954</v>
      </c>
      <c r="N43" s="39">
        <f t="shared" si="23"/>
        <v>7.35097192224622</v>
      </c>
      <c r="O43" s="40">
        <v>145.023875</v>
      </c>
      <c r="P43" s="41">
        <v>159.42055</v>
      </c>
      <c r="Q43" s="48">
        <f t="shared" si="24"/>
        <v>-14.396675</v>
      </c>
      <c r="R43" s="29">
        <f t="shared" si="25"/>
        <v>-0.0903062685456799</v>
      </c>
      <c r="S43" s="48">
        <f t="shared" si="26"/>
        <v>0.20806868723099</v>
      </c>
      <c r="T43" s="49">
        <f t="shared" si="27"/>
        <v>0.172160421166307</v>
      </c>
      <c r="U43" s="48">
        <f t="shared" si="31"/>
        <v>0.0359082660646833</v>
      </c>
      <c r="V43" s="29">
        <f t="shared" si="28"/>
        <v>0.208574455275036</v>
      </c>
      <c r="W43" s="40">
        <v>122.727503</v>
      </c>
      <c r="X43" s="41">
        <v>143.010341</v>
      </c>
      <c r="Y43" s="37">
        <f t="shared" si="29"/>
        <v>-20.282838</v>
      </c>
      <c r="Z43" s="26">
        <f t="shared" si="30"/>
        <v>-0.141827771741346</v>
      </c>
    </row>
    <row r="44" customHeight="true" spans="1:26">
      <c r="A44" s="14">
        <v>40</v>
      </c>
      <c r="B44" s="15" t="s">
        <v>54</v>
      </c>
      <c r="C44" s="16">
        <v>495</v>
      </c>
      <c r="D44" s="17">
        <v>993</v>
      </c>
      <c r="E44" s="28">
        <f t="shared" si="32"/>
        <v>-498</v>
      </c>
      <c r="F44" s="29">
        <f t="shared" si="17"/>
        <v>-0.501510574018127</v>
      </c>
      <c r="G44" s="29">
        <f t="shared" si="18"/>
        <v>0.00850997988550209</v>
      </c>
      <c r="H44" s="30">
        <f t="shared" si="19"/>
        <v>0.0138960802698051</v>
      </c>
      <c r="I44" s="16">
        <v>4545</v>
      </c>
      <c r="J44" s="17">
        <v>7943</v>
      </c>
      <c r="K44" s="28">
        <f t="shared" si="20"/>
        <v>-3398</v>
      </c>
      <c r="L44" s="29">
        <f t="shared" si="21"/>
        <v>-0.42779806118595</v>
      </c>
      <c r="M44" s="38">
        <f t="shared" si="22"/>
        <v>9.18181818181818</v>
      </c>
      <c r="N44" s="39">
        <f t="shared" si="23"/>
        <v>7.99899295065458</v>
      </c>
      <c r="O44" s="40">
        <v>212.42234</v>
      </c>
      <c r="P44" s="41">
        <v>317.182897</v>
      </c>
      <c r="Q44" s="48">
        <f t="shared" si="24"/>
        <v>-104.760557</v>
      </c>
      <c r="R44" s="29">
        <f t="shared" si="25"/>
        <v>-0.330284381632343</v>
      </c>
      <c r="S44" s="48">
        <f t="shared" si="26"/>
        <v>0.42913604040404</v>
      </c>
      <c r="T44" s="49">
        <f t="shared" si="27"/>
        <v>0.319418828801611</v>
      </c>
      <c r="U44" s="48">
        <f t="shared" si="31"/>
        <v>0.109717211602429</v>
      </c>
      <c r="V44" s="29">
        <f t="shared" si="28"/>
        <v>0.343490119270876</v>
      </c>
      <c r="W44" s="40">
        <v>154.914735</v>
      </c>
      <c r="X44" s="41">
        <v>234.942054</v>
      </c>
      <c r="Y44" s="37">
        <f t="shared" si="29"/>
        <v>-80.027319</v>
      </c>
      <c r="Z44" s="26">
        <f t="shared" si="30"/>
        <v>-0.340625774047247</v>
      </c>
    </row>
    <row r="45" customHeight="true" spans="1:26">
      <c r="A45" s="14">
        <v>41</v>
      </c>
      <c r="B45" s="15" t="s">
        <v>55</v>
      </c>
      <c r="C45" s="16">
        <v>467</v>
      </c>
      <c r="D45" s="17">
        <v>1030</v>
      </c>
      <c r="E45" s="28">
        <f t="shared" si="32"/>
        <v>-563</v>
      </c>
      <c r="F45" s="29">
        <f t="shared" si="17"/>
        <v>-0.546601941747573</v>
      </c>
      <c r="G45" s="29">
        <f t="shared" si="18"/>
        <v>0.00802860728591813</v>
      </c>
      <c r="H45" s="30">
        <f t="shared" si="19"/>
        <v>0.0144138596957696</v>
      </c>
      <c r="I45" s="16">
        <v>4319</v>
      </c>
      <c r="J45" s="17">
        <v>8559</v>
      </c>
      <c r="K45" s="28">
        <f t="shared" si="20"/>
        <v>-4240</v>
      </c>
      <c r="L45" s="29">
        <f t="shared" si="21"/>
        <v>-0.495384974880243</v>
      </c>
      <c r="M45" s="38">
        <f t="shared" si="22"/>
        <v>9.24839400428266</v>
      </c>
      <c r="N45" s="39">
        <f t="shared" si="23"/>
        <v>8.30970873786408</v>
      </c>
      <c r="O45" s="40">
        <v>121.651472</v>
      </c>
      <c r="P45" s="41">
        <v>204.525282</v>
      </c>
      <c r="Q45" s="48">
        <f t="shared" si="24"/>
        <v>-82.87381</v>
      </c>
      <c r="R45" s="29">
        <f t="shared" si="25"/>
        <v>-0.405200810333072</v>
      </c>
      <c r="S45" s="48">
        <f t="shared" si="26"/>
        <v>0.26049565738758</v>
      </c>
      <c r="T45" s="49">
        <f t="shared" si="27"/>
        <v>0.198568234951456</v>
      </c>
      <c r="U45" s="48">
        <f t="shared" si="31"/>
        <v>0.061927422436124</v>
      </c>
      <c r="V45" s="29">
        <f t="shared" si="28"/>
        <v>0.311869733098364</v>
      </c>
      <c r="W45" s="40">
        <v>103.247583</v>
      </c>
      <c r="X45" s="41">
        <v>176.096636</v>
      </c>
      <c r="Y45" s="37">
        <f t="shared" si="29"/>
        <v>-72.849053</v>
      </c>
      <c r="Z45" s="26">
        <f t="shared" si="30"/>
        <v>-0.413687930983531</v>
      </c>
    </row>
    <row r="46" customHeight="true" spans="1:26">
      <c r="A46" s="14">
        <v>42</v>
      </c>
      <c r="B46" s="15" t="s">
        <v>56</v>
      </c>
      <c r="C46" s="16">
        <v>1</v>
      </c>
      <c r="D46" s="17">
        <v>79</v>
      </c>
      <c r="E46" s="28">
        <f t="shared" si="32"/>
        <v>-78</v>
      </c>
      <c r="F46" s="29">
        <f t="shared" si="17"/>
        <v>-0.987341772151899</v>
      </c>
      <c r="G46" s="29">
        <f t="shared" si="18"/>
        <v>1.71918785565699e-5</v>
      </c>
      <c r="H46" s="30">
        <f t="shared" si="19"/>
        <v>0.00110552904462699</v>
      </c>
      <c r="I46" s="16">
        <v>6</v>
      </c>
      <c r="J46" s="17">
        <v>372</v>
      </c>
      <c r="K46" s="28">
        <f t="shared" si="20"/>
        <v>-366</v>
      </c>
      <c r="L46" s="29">
        <f t="shared" si="21"/>
        <v>-0.983870967741935</v>
      </c>
      <c r="M46" s="38">
        <f t="shared" si="22"/>
        <v>6</v>
      </c>
      <c r="N46" s="39">
        <f t="shared" si="23"/>
        <v>4.70886075949367</v>
      </c>
      <c r="O46" s="40">
        <v>0.077818</v>
      </c>
      <c r="P46" s="41">
        <v>3.248465</v>
      </c>
      <c r="Q46" s="48">
        <f t="shared" si="24"/>
        <v>-3.170647</v>
      </c>
      <c r="R46" s="29">
        <f t="shared" si="25"/>
        <v>-0.976044685720794</v>
      </c>
      <c r="S46" s="48">
        <f t="shared" si="26"/>
        <v>0.077818</v>
      </c>
      <c r="T46" s="49">
        <f t="shared" si="27"/>
        <v>0.0411198101265823</v>
      </c>
      <c r="U46" s="48">
        <f t="shared" si="31"/>
        <v>0.0366981898734177</v>
      </c>
      <c r="V46" s="29">
        <f t="shared" si="28"/>
        <v>0.892469828057252</v>
      </c>
      <c r="W46" s="40">
        <v>0.052844</v>
      </c>
      <c r="X46" s="41">
        <v>2.803602</v>
      </c>
      <c r="Y46" s="37">
        <f t="shared" si="29"/>
        <v>-2.750758</v>
      </c>
      <c r="Z46" s="26">
        <f t="shared" si="30"/>
        <v>-0.981151390247261</v>
      </c>
    </row>
    <row r="47" customHeight="true" spans="1:26">
      <c r="A47" s="14">
        <v>43</v>
      </c>
      <c r="B47" s="15" t="s">
        <v>57</v>
      </c>
      <c r="C47" s="16">
        <v>4</v>
      </c>
      <c r="D47" s="17">
        <v>31</v>
      </c>
      <c r="E47" s="28">
        <f t="shared" si="32"/>
        <v>-27</v>
      </c>
      <c r="F47" s="29">
        <f t="shared" si="17"/>
        <v>-0.870967741935484</v>
      </c>
      <c r="G47" s="29">
        <f t="shared" si="18"/>
        <v>6.87675142262795e-5</v>
      </c>
      <c r="H47" s="30">
        <f t="shared" si="19"/>
        <v>0.000433815194727046</v>
      </c>
      <c r="I47" s="16">
        <v>29</v>
      </c>
      <c r="J47" s="17">
        <v>264</v>
      </c>
      <c r="K47" s="28">
        <f t="shared" si="20"/>
        <v>-235</v>
      </c>
      <c r="L47" s="29">
        <f t="shared" si="21"/>
        <v>-0.890151515151515</v>
      </c>
      <c r="M47" s="38">
        <f t="shared" si="22"/>
        <v>7.25</v>
      </c>
      <c r="N47" s="39">
        <f t="shared" si="23"/>
        <v>8.51612903225806</v>
      </c>
      <c r="O47" s="40">
        <v>0.468715</v>
      </c>
      <c r="P47" s="41">
        <v>3.82266</v>
      </c>
      <c r="Q47" s="48">
        <f t="shared" si="24"/>
        <v>-3.353945</v>
      </c>
      <c r="R47" s="29">
        <f t="shared" si="25"/>
        <v>-0.877385119262503</v>
      </c>
      <c r="S47" s="48">
        <f t="shared" si="26"/>
        <v>0.11717875</v>
      </c>
      <c r="T47" s="49">
        <f t="shared" si="27"/>
        <v>0.123311612903226</v>
      </c>
      <c r="U47" s="48">
        <f t="shared" si="31"/>
        <v>-0.0061328629032258</v>
      </c>
      <c r="V47" s="29">
        <f t="shared" si="28"/>
        <v>-0.0497346742843988</v>
      </c>
      <c r="W47" s="40">
        <v>0.396907</v>
      </c>
      <c r="X47" s="41">
        <v>3.104085</v>
      </c>
      <c r="Y47" s="37">
        <f t="shared" si="29"/>
        <v>-2.707178</v>
      </c>
      <c r="Z47" s="26">
        <f t="shared" si="30"/>
        <v>-0.872133978289899</v>
      </c>
    </row>
    <row r="48" customHeight="true" spans="1:26">
      <c r="A48" s="14">
        <v>44</v>
      </c>
      <c r="B48" s="15" t="s">
        <v>58</v>
      </c>
      <c r="C48" s="16">
        <v>621</v>
      </c>
      <c r="D48" s="17">
        <v>1346</v>
      </c>
      <c r="E48" s="28">
        <f t="shared" si="32"/>
        <v>-725</v>
      </c>
      <c r="F48" s="29">
        <f t="shared" si="17"/>
        <v>-0.538632986627043</v>
      </c>
      <c r="G48" s="29">
        <f t="shared" si="18"/>
        <v>0.0106761565836299</v>
      </c>
      <c r="H48" s="30">
        <f t="shared" si="19"/>
        <v>0.0188359758742776</v>
      </c>
      <c r="I48" s="16">
        <v>4732</v>
      </c>
      <c r="J48" s="17">
        <v>10797</v>
      </c>
      <c r="K48" s="28">
        <f t="shared" si="20"/>
        <v>-6065</v>
      </c>
      <c r="L48" s="29">
        <f t="shared" si="21"/>
        <v>-0.561730110215801</v>
      </c>
      <c r="M48" s="38">
        <f t="shared" si="22"/>
        <v>7.61996779388084</v>
      </c>
      <c r="N48" s="39">
        <f t="shared" si="23"/>
        <v>8.02154531946508</v>
      </c>
      <c r="O48" s="40">
        <v>145.417519</v>
      </c>
      <c r="P48" s="41">
        <v>259.416738</v>
      </c>
      <c r="Q48" s="48">
        <f t="shared" si="24"/>
        <v>-113.999219</v>
      </c>
      <c r="R48" s="29">
        <f t="shared" si="25"/>
        <v>-0.439444346879422</v>
      </c>
      <c r="S48" s="48">
        <f t="shared" si="26"/>
        <v>0.23416669726248</v>
      </c>
      <c r="T48" s="49">
        <f t="shared" si="27"/>
        <v>0.192731603268945</v>
      </c>
      <c r="U48" s="48">
        <f t="shared" si="31"/>
        <v>0.0414350939935348</v>
      </c>
      <c r="V48" s="29">
        <f t="shared" si="28"/>
        <v>0.214988581481962</v>
      </c>
      <c r="W48" s="40">
        <v>120.602131</v>
      </c>
      <c r="X48" s="41">
        <v>211.058939</v>
      </c>
      <c r="Y48" s="37">
        <f t="shared" si="29"/>
        <v>-90.456808</v>
      </c>
      <c r="Z48" s="26">
        <f t="shared" si="30"/>
        <v>-0.428585533636175</v>
      </c>
    </row>
    <row r="49" customHeight="true" spans="1:26">
      <c r="A49" s="14">
        <v>45</v>
      </c>
      <c r="B49" s="15" t="s">
        <v>59</v>
      </c>
      <c r="C49" s="16">
        <v>110</v>
      </c>
      <c r="D49" s="17">
        <v>294</v>
      </c>
      <c r="E49" s="28">
        <f t="shared" si="32"/>
        <v>-184</v>
      </c>
      <c r="F49" s="29">
        <f t="shared" si="17"/>
        <v>-0.625850340136054</v>
      </c>
      <c r="G49" s="29">
        <f t="shared" si="18"/>
        <v>0.00189110664122269</v>
      </c>
      <c r="H49" s="30">
        <f t="shared" si="19"/>
        <v>0.00411424733063715</v>
      </c>
      <c r="I49" s="16">
        <v>648</v>
      </c>
      <c r="J49" s="17">
        <v>1774</v>
      </c>
      <c r="K49" s="28">
        <f t="shared" si="20"/>
        <v>-1126</v>
      </c>
      <c r="L49" s="29">
        <f t="shared" si="21"/>
        <v>-0.634723788049605</v>
      </c>
      <c r="M49" s="38">
        <f t="shared" si="22"/>
        <v>5.89090909090909</v>
      </c>
      <c r="N49" s="39">
        <f t="shared" si="23"/>
        <v>6.03401360544218</v>
      </c>
      <c r="O49" s="40">
        <v>14.958172</v>
      </c>
      <c r="P49" s="41">
        <v>29.708367</v>
      </c>
      <c r="Q49" s="48">
        <f t="shared" si="24"/>
        <v>-14.750195</v>
      </c>
      <c r="R49" s="29">
        <f t="shared" si="25"/>
        <v>-0.496499689801193</v>
      </c>
      <c r="S49" s="48">
        <f t="shared" si="26"/>
        <v>0.135983381818182</v>
      </c>
      <c r="T49" s="49">
        <f t="shared" si="27"/>
        <v>0.101048867346939</v>
      </c>
      <c r="U49" s="48">
        <f t="shared" si="31"/>
        <v>0.034934514471243</v>
      </c>
      <c r="V49" s="29">
        <f t="shared" si="28"/>
        <v>0.345719010894993</v>
      </c>
      <c r="W49" s="40">
        <v>13.301755</v>
      </c>
      <c r="X49" s="41">
        <v>27.097875</v>
      </c>
      <c r="Y49" s="37">
        <f t="shared" si="29"/>
        <v>-13.79612</v>
      </c>
      <c r="Z49" s="26">
        <f t="shared" si="30"/>
        <v>-0.509121840734744</v>
      </c>
    </row>
    <row r="50" customHeight="true" spans="1:26">
      <c r="A50" s="14">
        <v>46</v>
      </c>
      <c r="B50" s="15" t="s">
        <v>60</v>
      </c>
      <c r="C50" s="16">
        <v>221</v>
      </c>
      <c r="D50" s="17">
        <v>455</v>
      </c>
      <c r="E50" s="28">
        <f t="shared" si="32"/>
        <v>-234</v>
      </c>
      <c r="F50" s="29">
        <f t="shared" si="17"/>
        <v>-0.514285714285714</v>
      </c>
      <c r="G50" s="29">
        <f t="shared" si="18"/>
        <v>0.00379940516100194</v>
      </c>
      <c r="H50" s="30">
        <f t="shared" si="19"/>
        <v>0.00636728753550987</v>
      </c>
      <c r="I50" s="16">
        <v>2148</v>
      </c>
      <c r="J50" s="17">
        <v>5003</v>
      </c>
      <c r="K50" s="28">
        <f t="shared" si="20"/>
        <v>-2855</v>
      </c>
      <c r="L50" s="29">
        <f t="shared" si="21"/>
        <v>-0.570657605436738</v>
      </c>
      <c r="M50" s="38">
        <f t="shared" si="22"/>
        <v>9.71945701357466</v>
      </c>
      <c r="N50" s="39">
        <f t="shared" si="23"/>
        <v>10.9956043956044</v>
      </c>
      <c r="O50" s="40">
        <v>54.64556</v>
      </c>
      <c r="P50" s="41">
        <v>90.31997</v>
      </c>
      <c r="Q50" s="48">
        <f t="shared" si="24"/>
        <v>-35.67441</v>
      </c>
      <c r="R50" s="29">
        <f t="shared" si="25"/>
        <v>-0.394978098420537</v>
      </c>
      <c r="S50" s="48">
        <f t="shared" si="26"/>
        <v>0.247264977375566</v>
      </c>
      <c r="T50" s="49">
        <f t="shared" si="27"/>
        <v>0.198505428571429</v>
      </c>
      <c r="U50" s="48">
        <f t="shared" si="31"/>
        <v>0.0487595488041371</v>
      </c>
      <c r="V50" s="29">
        <f t="shared" si="28"/>
        <v>0.245633326781246</v>
      </c>
      <c r="W50" s="40">
        <v>46.165697</v>
      </c>
      <c r="X50" s="41">
        <v>77.274701</v>
      </c>
      <c r="Y50" s="37">
        <f t="shared" si="29"/>
        <v>-31.109004</v>
      </c>
      <c r="Z50" s="26">
        <f t="shared" si="30"/>
        <v>-0.402576827828813</v>
      </c>
    </row>
    <row r="51" customHeight="true" spans="1:26">
      <c r="A51" s="14">
        <v>47</v>
      </c>
      <c r="B51" s="15" t="s">
        <v>61</v>
      </c>
      <c r="C51" s="16">
        <v>467</v>
      </c>
      <c r="D51" s="17">
        <v>632</v>
      </c>
      <c r="E51" s="28">
        <f t="shared" si="32"/>
        <v>-165</v>
      </c>
      <c r="F51" s="29">
        <f t="shared" si="17"/>
        <v>-0.261075949367089</v>
      </c>
      <c r="G51" s="29">
        <f t="shared" si="18"/>
        <v>0.00802860728591813</v>
      </c>
      <c r="H51" s="30">
        <f t="shared" si="19"/>
        <v>0.00884423235701591</v>
      </c>
      <c r="I51" s="16">
        <v>2381</v>
      </c>
      <c r="J51" s="17">
        <v>3951</v>
      </c>
      <c r="K51" s="28">
        <f t="shared" si="20"/>
        <v>-1570</v>
      </c>
      <c r="L51" s="29">
        <f t="shared" si="21"/>
        <v>-0.397367754998735</v>
      </c>
      <c r="M51" s="38">
        <f t="shared" si="22"/>
        <v>5.09850107066381</v>
      </c>
      <c r="N51" s="39">
        <f t="shared" si="23"/>
        <v>6.25158227848101</v>
      </c>
      <c r="O51" s="40">
        <v>47.641221</v>
      </c>
      <c r="P51" s="41">
        <v>76.860979</v>
      </c>
      <c r="Q51" s="48">
        <f t="shared" si="24"/>
        <v>-29.219758</v>
      </c>
      <c r="R51" s="29">
        <f t="shared" si="25"/>
        <v>-0.380163749930898</v>
      </c>
      <c r="S51" s="48">
        <f t="shared" si="26"/>
        <v>0.102015462526767</v>
      </c>
      <c r="T51" s="49">
        <f t="shared" si="27"/>
        <v>0.121615473101266</v>
      </c>
      <c r="U51" s="48">
        <f t="shared" si="31"/>
        <v>-0.0196000105744992</v>
      </c>
      <c r="V51" s="29">
        <f t="shared" si="28"/>
        <v>-0.161163790056376</v>
      </c>
      <c r="W51" s="40">
        <v>38.974004</v>
      </c>
      <c r="X51" s="41">
        <v>68.281876</v>
      </c>
      <c r="Y51" s="37">
        <f t="shared" si="29"/>
        <v>-29.307872</v>
      </c>
      <c r="Z51" s="26">
        <f t="shared" si="30"/>
        <v>-0.429218904296068</v>
      </c>
    </row>
    <row r="52" customHeight="true" spans="1:26">
      <c r="A52" s="14">
        <v>48</v>
      </c>
      <c r="B52" s="15" t="s">
        <v>62</v>
      </c>
      <c r="C52" s="16">
        <v>545</v>
      </c>
      <c r="D52" s="17">
        <v>1036</v>
      </c>
      <c r="E52" s="28">
        <f t="shared" si="32"/>
        <v>-491</v>
      </c>
      <c r="F52" s="29">
        <f t="shared" si="17"/>
        <v>-0.473938223938224</v>
      </c>
      <c r="G52" s="29">
        <f t="shared" si="18"/>
        <v>0.00936957381333058</v>
      </c>
      <c r="H52" s="30">
        <f t="shared" si="19"/>
        <v>0.0144978239270071</v>
      </c>
      <c r="I52" s="16">
        <v>4415</v>
      </c>
      <c r="J52" s="17">
        <v>8206</v>
      </c>
      <c r="K52" s="28">
        <f t="shared" si="20"/>
        <v>-3791</v>
      </c>
      <c r="L52" s="29">
        <f t="shared" si="21"/>
        <v>-0.461979039727029</v>
      </c>
      <c r="M52" s="38">
        <f t="shared" si="22"/>
        <v>8.10091743119266</v>
      </c>
      <c r="N52" s="39">
        <f t="shared" si="23"/>
        <v>7.92084942084942</v>
      </c>
      <c r="O52" s="40">
        <v>112.033937</v>
      </c>
      <c r="P52" s="41">
        <v>220.518078</v>
      </c>
      <c r="Q52" s="48">
        <f t="shared" si="24"/>
        <v>-108.484141</v>
      </c>
      <c r="R52" s="29">
        <f t="shared" si="25"/>
        <v>-0.491951235852872</v>
      </c>
      <c r="S52" s="48">
        <f t="shared" si="26"/>
        <v>0.205566856880734</v>
      </c>
      <c r="T52" s="49">
        <f t="shared" si="27"/>
        <v>0.212855287644788</v>
      </c>
      <c r="U52" s="48">
        <f t="shared" si="31"/>
        <v>-0.00728843076405372</v>
      </c>
      <c r="V52" s="29">
        <f t="shared" si="28"/>
        <v>-0.0342412483368355</v>
      </c>
      <c r="W52" s="40">
        <v>92.207146</v>
      </c>
      <c r="X52" s="41">
        <v>186.872329</v>
      </c>
      <c r="Y52" s="37">
        <f t="shared" si="29"/>
        <v>-94.665183</v>
      </c>
      <c r="Z52" s="26">
        <f t="shared" si="30"/>
        <v>-0.506576781627204</v>
      </c>
    </row>
    <row r="53" customHeight="true" spans="1:26">
      <c r="A53" s="14">
        <v>49</v>
      </c>
      <c r="B53" s="15" t="s">
        <v>63</v>
      </c>
      <c r="C53" s="16">
        <v>0</v>
      </c>
      <c r="D53" s="17">
        <v>88</v>
      </c>
      <c r="E53" s="28">
        <f t="shared" si="32"/>
        <v>-88</v>
      </c>
      <c r="F53" s="29">
        <f t="shared" si="17"/>
        <v>-1</v>
      </c>
      <c r="G53" s="29">
        <f t="shared" si="18"/>
        <v>0</v>
      </c>
      <c r="H53" s="30">
        <f t="shared" si="19"/>
        <v>0.00123147539148323</v>
      </c>
      <c r="I53" s="16">
        <v>0</v>
      </c>
      <c r="J53" s="17">
        <v>598</v>
      </c>
      <c r="K53" s="28">
        <f t="shared" si="20"/>
        <v>-598</v>
      </c>
      <c r="L53" s="29">
        <f t="shared" si="21"/>
        <v>-1</v>
      </c>
      <c r="M53" s="38" t="s">
        <v>19</v>
      </c>
      <c r="N53" s="39">
        <f t="shared" si="23"/>
        <v>6.79545454545455</v>
      </c>
      <c r="O53" s="40">
        <v>0</v>
      </c>
      <c r="P53" s="41">
        <v>7.758477</v>
      </c>
      <c r="Q53" s="48">
        <f t="shared" si="24"/>
        <v>-7.758477</v>
      </c>
      <c r="R53" s="29" t="s">
        <v>19</v>
      </c>
      <c r="S53" s="48">
        <v>0</v>
      </c>
      <c r="T53" s="49">
        <f t="shared" si="27"/>
        <v>0.0881645113636364</v>
      </c>
      <c r="U53" s="48">
        <f t="shared" si="31"/>
        <v>-0.0881645113636364</v>
      </c>
      <c r="V53" s="29" t="s">
        <v>19</v>
      </c>
      <c r="W53" s="40">
        <v>0</v>
      </c>
      <c r="X53" s="41">
        <v>7.562568</v>
      </c>
      <c r="Y53" s="37">
        <f t="shared" si="29"/>
        <v>-7.562568</v>
      </c>
      <c r="Z53" s="26" t="s">
        <v>19</v>
      </c>
    </row>
    <row r="54" customHeight="true" spans="1:26">
      <c r="A54" s="14">
        <v>50</v>
      </c>
      <c r="B54" s="15" t="s">
        <v>64</v>
      </c>
      <c r="C54" s="16">
        <v>125</v>
      </c>
      <c r="D54" s="17">
        <v>281</v>
      </c>
      <c r="E54" s="28">
        <f t="shared" si="32"/>
        <v>-156</v>
      </c>
      <c r="F54" s="29">
        <f t="shared" si="17"/>
        <v>-0.555160142348754</v>
      </c>
      <c r="G54" s="29">
        <f t="shared" si="18"/>
        <v>0.00214898481957123</v>
      </c>
      <c r="H54" s="30">
        <f t="shared" si="19"/>
        <v>0.00393232482962258</v>
      </c>
      <c r="I54" s="16">
        <v>966</v>
      </c>
      <c r="J54" s="17">
        <v>2161</v>
      </c>
      <c r="K54" s="28">
        <f t="shared" si="20"/>
        <v>-1195</v>
      </c>
      <c r="L54" s="29">
        <f t="shared" si="21"/>
        <v>-0.552984729291994</v>
      </c>
      <c r="M54" s="38">
        <f t="shared" si="22"/>
        <v>7.728</v>
      </c>
      <c r="N54" s="39">
        <f t="shared" si="23"/>
        <v>7.69039145907473</v>
      </c>
      <c r="O54" s="40">
        <v>21.385756</v>
      </c>
      <c r="P54" s="41">
        <v>40.308588</v>
      </c>
      <c r="Q54" s="48">
        <f t="shared" si="24"/>
        <v>-18.922832</v>
      </c>
      <c r="R54" s="29">
        <f t="shared" si="25"/>
        <v>-0.469449140714133</v>
      </c>
      <c r="S54" s="48">
        <f t="shared" si="26"/>
        <v>0.171086048</v>
      </c>
      <c r="T54" s="49">
        <f t="shared" si="27"/>
        <v>0.143446932384342</v>
      </c>
      <c r="U54" s="48">
        <f t="shared" si="31"/>
        <v>0.0276391156156584</v>
      </c>
      <c r="V54" s="29">
        <f t="shared" si="28"/>
        <v>0.19267833167463</v>
      </c>
      <c r="W54" s="40">
        <v>17.056634</v>
      </c>
      <c r="X54" s="41">
        <v>32.288421</v>
      </c>
      <c r="Y54" s="37">
        <f t="shared" si="29"/>
        <v>-15.231787</v>
      </c>
      <c r="Z54" s="26">
        <f t="shared" si="30"/>
        <v>-0.471741464223351</v>
      </c>
    </row>
    <row r="55" customHeight="true" spans="1:26">
      <c r="A55" s="14">
        <v>51</v>
      </c>
      <c r="B55" s="15" t="s">
        <v>65</v>
      </c>
      <c r="C55" s="16">
        <v>271</v>
      </c>
      <c r="D55" s="17">
        <v>691</v>
      </c>
      <c r="E55" s="28">
        <f t="shared" si="32"/>
        <v>-420</v>
      </c>
      <c r="F55" s="29">
        <f t="shared" si="17"/>
        <v>-0.607814761215629</v>
      </c>
      <c r="G55" s="29">
        <f t="shared" si="18"/>
        <v>0.00465899908883044</v>
      </c>
      <c r="H55" s="30">
        <f t="shared" si="19"/>
        <v>0.00966988063085126</v>
      </c>
      <c r="I55" s="16">
        <v>1929</v>
      </c>
      <c r="J55" s="17">
        <v>4844</v>
      </c>
      <c r="K55" s="28">
        <f t="shared" si="20"/>
        <v>-2915</v>
      </c>
      <c r="L55" s="29">
        <f t="shared" si="21"/>
        <v>-0.60177539223782</v>
      </c>
      <c r="M55" s="38">
        <f t="shared" si="22"/>
        <v>7.11808118081181</v>
      </c>
      <c r="N55" s="39">
        <f t="shared" si="23"/>
        <v>7.01013024602026</v>
      </c>
      <c r="O55" s="40">
        <v>43.79076</v>
      </c>
      <c r="P55" s="41">
        <v>96.389963</v>
      </c>
      <c r="Q55" s="48">
        <f t="shared" si="24"/>
        <v>-52.599203</v>
      </c>
      <c r="R55" s="29">
        <f t="shared" si="25"/>
        <v>-0.545691702361168</v>
      </c>
      <c r="S55" s="48">
        <f t="shared" si="26"/>
        <v>0.161589520295203</v>
      </c>
      <c r="T55" s="49">
        <f t="shared" si="27"/>
        <v>0.139493434153401</v>
      </c>
      <c r="U55" s="48">
        <f t="shared" si="31"/>
        <v>0.0220960861418021</v>
      </c>
      <c r="V55" s="29">
        <f t="shared" si="28"/>
        <v>0.1584023382599</v>
      </c>
      <c r="W55" s="40">
        <v>35.877745</v>
      </c>
      <c r="X55" s="41">
        <v>80.887828</v>
      </c>
      <c r="Y55" s="37">
        <f t="shared" si="29"/>
        <v>-45.010083</v>
      </c>
      <c r="Z55" s="26">
        <f t="shared" si="30"/>
        <v>-0.556450631855265</v>
      </c>
    </row>
    <row r="56" customHeight="true" spans="1:26">
      <c r="A56" s="14">
        <v>52</v>
      </c>
      <c r="B56" s="15" t="s">
        <v>66</v>
      </c>
      <c r="C56" s="16">
        <v>449</v>
      </c>
      <c r="D56" s="17">
        <v>566</v>
      </c>
      <c r="E56" s="28">
        <f t="shared" si="32"/>
        <v>-117</v>
      </c>
      <c r="F56" s="29">
        <f t="shared" si="17"/>
        <v>-0.206713780918728</v>
      </c>
      <c r="G56" s="29">
        <f t="shared" si="18"/>
        <v>0.00771915347189987</v>
      </c>
      <c r="H56" s="30">
        <f t="shared" si="19"/>
        <v>0.00792062581340349</v>
      </c>
      <c r="I56" s="16">
        <v>3295</v>
      </c>
      <c r="J56" s="17">
        <v>3823</v>
      </c>
      <c r="K56" s="28">
        <f t="shared" si="20"/>
        <v>-528</v>
      </c>
      <c r="L56" s="29">
        <f t="shared" si="21"/>
        <v>-0.138111430813497</v>
      </c>
      <c r="M56" s="38">
        <f t="shared" si="22"/>
        <v>7.33853006681514</v>
      </c>
      <c r="N56" s="39">
        <f t="shared" si="23"/>
        <v>6.75441696113074</v>
      </c>
      <c r="O56" s="40">
        <v>86.41068</v>
      </c>
      <c r="P56" s="41">
        <v>87.244958</v>
      </c>
      <c r="Q56" s="48">
        <f t="shared" si="24"/>
        <v>-0.834277999999998</v>
      </c>
      <c r="R56" s="29">
        <f t="shared" si="25"/>
        <v>-0.00956247809758815</v>
      </c>
      <c r="S56" s="48">
        <f t="shared" si="26"/>
        <v>0.19245140311804</v>
      </c>
      <c r="T56" s="49">
        <f t="shared" si="27"/>
        <v>0.154143035335689</v>
      </c>
      <c r="U56" s="48">
        <f t="shared" si="31"/>
        <v>0.0383083677823511</v>
      </c>
      <c r="V56" s="29">
        <f t="shared" si="28"/>
        <v>0.248524804892573</v>
      </c>
      <c r="W56" s="40">
        <v>69.886345</v>
      </c>
      <c r="X56" s="41">
        <v>75.600171</v>
      </c>
      <c r="Y56" s="37">
        <f t="shared" si="29"/>
        <v>-5.713826</v>
      </c>
      <c r="Z56" s="26">
        <f t="shared" si="30"/>
        <v>-0.075579538040992</v>
      </c>
    </row>
    <row r="57" customHeight="true" spans="1:26">
      <c r="A57" s="14">
        <v>53</v>
      </c>
      <c r="B57" s="15" t="s">
        <v>67</v>
      </c>
      <c r="C57" s="16">
        <v>534</v>
      </c>
      <c r="D57" s="17">
        <v>939</v>
      </c>
      <c r="E57" s="28">
        <f t="shared" si="32"/>
        <v>-405</v>
      </c>
      <c r="F57" s="29">
        <f t="shared" si="17"/>
        <v>-0.431309904153355</v>
      </c>
      <c r="G57" s="29">
        <f t="shared" si="18"/>
        <v>0.00918046314920831</v>
      </c>
      <c r="H57" s="30">
        <f t="shared" si="19"/>
        <v>0.0131404021886676</v>
      </c>
      <c r="I57" s="16">
        <v>4048</v>
      </c>
      <c r="J57" s="17">
        <v>7878</v>
      </c>
      <c r="K57" s="28">
        <f t="shared" si="20"/>
        <v>-3830</v>
      </c>
      <c r="L57" s="29">
        <f t="shared" si="21"/>
        <v>-0.486164001015486</v>
      </c>
      <c r="M57" s="38">
        <f t="shared" si="22"/>
        <v>7.58052434456929</v>
      </c>
      <c r="N57" s="39">
        <f t="shared" si="23"/>
        <v>8.38977635782748</v>
      </c>
      <c r="O57" s="40">
        <v>99.21063</v>
      </c>
      <c r="P57" s="41">
        <v>117.346919</v>
      </c>
      <c r="Q57" s="48">
        <f t="shared" si="24"/>
        <v>-18.136289</v>
      </c>
      <c r="R57" s="29">
        <f t="shared" si="25"/>
        <v>-0.154552749697672</v>
      </c>
      <c r="S57" s="48">
        <f t="shared" si="26"/>
        <v>0.185787696629213</v>
      </c>
      <c r="T57" s="49">
        <f t="shared" si="27"/>
        <v>0.124970094781683</v>
      </c>
      <c r="U57" s="48">
        <f t="shared" si="31"/>
        <v>0.0608176018475308</v>
      </c>
      <c r="V57" s="29">
        <f t="shared" si="28"/>
        <v>0.48665724350915</v>
      </c>
      <c r="W57" s="40">
        <v>85.352374</v>
      </c>
      <c r="X57" s="41">
        <v>103.900898</v>
      </c>
      <c r="Y57" s="37">
        <f t="shared" si="29"/>
        <v>-18.548524</v>
      </c>
      <c r="Z57" s="26">
        <f t="shared" si="30"/>
        <v>-0.178521305946749</v>
      </c>
    </row>
    <row r="58" s="4" customFormat="true" customHeight="true" spans="1:26">
      <c r="A58" s="14">
        <v>54</v>
      </c>
      <c r="B58" s="15" t="s">
        <v>68</v>
      </c>
      <c r="C58" s="16">
        <v>190</v>
      </c>
      <c r="D58" s="17">
        <v>0</v>
      </c>
      <c r="E58" s="28">
        <f t="shared" si="32"/>
        <v>190</v>
      </c>
      <c r="F58" s="29" t="s">
        <v>19</v>
      </c>
      <c r="G58" s="29">
        <f t="shared" si="18"/>
        <v>0.00326645692574828</v>
      </c>
      <c r="H58" s="30">
        <f t="shared" si="19"/>
        <v>0</v>
      </c>
      <c r="I58" s="16">
        <v>1674</v>
      </c>
      <c r="J58" s="17">
        <v>0</v>
      </c>
      <c r="K58" s="28">
        <f t="shared" si="20"/>
        <v>1674</v>
      </c>
      <c r="L58" s="29" t="s">
        <v>19</v>
      </c>
      <c r="M58" s="38">
        <f t="shared" si="22"/>
        <v>8.81052631578947</v>
      </c>
      <c r="N58" s="39" t="s">
        <v>19</v>
      </c>
      <c r="O58" s="45">
        <v>143.754148</v>
      </c>
      <c r="P58" s="46">
        <v>0</v>
      </c>
      <c r="Q58" s="48">
        <f t="shared" si="24"/>
        <v>143.754148</v>
      </c>
      <c r="R58" s="29" t="s">
        <v>19</v>
      </c>
      <c r="S58" s="48">
        <f t="shared" si="26"/>
        <v>0.756600778947368</v>
      </c>
      <c r="T58" s="49" t="s">
        <v>19</v>
      </c>
      <c r="U58" s="48" t="s">
        <v>19</v>
      </c>
      <c r="V58" s="29" t="s">
        <v>19</v>
      </c>
      <c r="W58" s="45">
        <v>90.460536</v>
      </c>
      <c r="X58" s="46">
        <v>0</v>
      </c>
      <c r="Y58" s="37">
        <f t="shared" si="29"/>
        <v>90.460536</v>
      </c>
      <c r="Z58" s="26" t="s">
        <v>19</v>
      </c>
    </row>
    <row r="59" customHeight="true" spans="1:26">
      <c r="A59" s="14">
        <v>55</v>
      </c>
      <c r="B59" s="15" t="s">
        <v>69</v>
      </c>
      <c r="C59" s="16">
        <v>1780</v>
      </c>
      <c r="D59" s="17">
        <v>0</v>
      </c>
      <c r="E59" s="28">
        <f t="shared" si="32"/>
        <v>1780</v>
      </c>
      <c r="F59" s="29" t="s">
        <v>19</v>
      </c>
      <c r="G59" s="29">
        <f t="shared" si="18"/>
        <v>0.0306015438306944</v>
      </c>
      <c r="H59" s="30">
        <f t="shared" si="19"/>
        <v>0</v>
      </c>
      <c r="I59" s="16">
        <v>14722</v>
      </c>
      <c r="J59" s="17">
        <v>0</v>
      </c>
      <c r="K59" s="28">
        <f t="shared" si="20"/>
        <v>14722</v>
      </c>
      <c r="L59" s="29" t="s">
        <v>19</v>
      </c>
      <c r="M59" s="38">
        <f t="shared" si="22"/>
        <v>8.27078651685393</v>
      </c>
      <c r="N59" s="39" t="s">
        <v>19</v>
      </c>
      <c r="O59" s="40">
        <v>1977.826971</v>
      </c>
      <c r="P59" s="41">
        <v>0</v>
      </c>
      <c r="Q59" s="48">
        <f t="shared" si="24"/>
        <v>1977.826971</v>
      </c>
      <c r="R59" s="29" t="s">
        <v>19</v>
      </c>
      <c r="S59" s="48">
        <f t="shared" si="26"/>
        <v>1.11113874775281</v>
      </c>
      <c r="T59" s="49" t="s">
        <v>19</v>
      </c>
      <c r="U59" s="48" t="s">
        <v>19</v>
      </c>
      <c r="V59" s="29" t="s">
        <v>19</v>
      </c>
      <c r="W59" s="40">
        <v>1229.170834</v>
      </c>
      <c r="X59" s="41">
        <v>0</v>
      </c>
      <c r="Y59" s="37">
        <f t="shared" si="29"/>
        <v>1229.170834</v>
      </c>
      <c r="Z59" s="26" t="s">
        <v>19</v>
      </c>
    </row>
    <row r="60" customHeight="true" spans="1:26">
      <c r="A60" s="14">
        <v>56</v>
      </c>
      <c r="B60" s="15" t="s">
        <v>70</v>
      </c>
      <c r="C60" s="16">
        <v>0</v>
      </c>
      <c r="D60" s="17">
        <v>86</v>
      </c>
      <c r="E60" s="28">
        <f t="shared" si="32"/>
        <v>-86</v>
      </c>
      <c r="F60" s="29">
        <f t="shared" si="17"/>
        <v>-1</v>
      </c>
      <c r="G60" s="29">
        <f t="shared" si="18"/>
        <v>0</v>
      </c>
      <c r="H60" s="30">
        <f t="shared" si="19"/>
        <v>0.00120348731440406</v>
      </c>
      <c r="I60" s="16">
        <v>0</v>
      </c>
      <c r="J60" s="17">
        <v>603</v>
      </c>
      <c r="K60" s="28">
        <f t="shared" si="20"/>
        <v>-603</v>
      </c>
      <c r="L60" s="29">
        <f t="shared" si="21"/>
        <v>-1</v>
      </c>
      <c r="M60" s="38" t="s">
        <v>19</v>
      </c>
      <c r="N60" s="39">
        <f t="shared" si="23"/>
        <v>7.01162790697674</v>
      </c>
      <c r="O60" s="40">
        <v>0</v>
      </c>
      <c r="P60" s="41">
        <v>15.869532</v>
      </c>
      <c r="Q60" s="48">
        <f t="shared" si="24"/>
        <v>-15.869532</v>
      </c>
      <c r="R60" s="29" t="s">
        <v>19</v>
      </c>
      <c r="S60" s="48" t="s">
        <v>19</v>
      </c>
      <c r="T60" s="49">
        <f t="shared" si="27"/>
        <v>0.184529441860465</v>
      </c>
      <c r="U60" s="48" t="s">
        <v>19</v>
      </c>
      <c r="V60" s="29" t="s">
        <v>19</v>
      </c>
      <c r="W60" s="40">
        <v>0</v>
      </c>
      <c r="X60" s="41">
        <v>12.884893</v>
      </c>
      <c r="Y60" s="37">
        <f t="shared" si="29"/>
        <v>-12.884893</v>
      </c>
      <c r="Z60" s="26" t="s">
        <v>19</v>
      </c>
    </row>
    <row r="61" customHeight="true" spans="1:26">
      <c r="A61" s="14">
        <v>57</v>
      </c>
      <c r="B61" s="15" t="s">
        <v>71</v>
      </c>
      <c r="C61" s="16">
        <v>136</v>
      </c>
      <c r="D61" s="17">
        <v>229</v>
      </c>
      <c r="E61" s="28">
        <f t="shared" si="32"/>
        <v>-93</v>
      </c>
      <c r="F61" s="29">
        <f t="shared" si="17"/>
        <v>-0.406113537117904</v>
      </c>
      <c r="G61" s="29">
        <f t="shared" si="18"/>
        <v>0.0023380954836935</v>
      </c>
      <c r="H61" s="30">
        <f t="shared" si="19"/>
        <v>0.00320463482556431</v>
      </c>
      <c r="I61" s="16">
        <v>1556</v>
      </c>
      <c r="J61" s="17">
        <v>2719</v>
      </c>
      <c r="K61" s="28">
        <f t="shared" si="20"/>
        <v>-1163</v>
      </c>
      <c r="L61" s="29">
        <f t="shared" si="21"/>
        <v>-0.427730783376241</v>
      </c>
      <c r="M61" s="38">
        <f t="shared" si="22"/>
        <v>11.4411764705882</v>
      </c>
      <c r="N61" s="39">
        <f t="shared" si="23"/>
        <v>11.8733624454148</v>
      </c>
      <c r="O61" s="40">
        <v>32.851655</v>
      </c>
      <c r="P61" s="41">
        <v>46.382338</v>
      </c>
      <c r="Q61" s="48">
        <f t="shared" si="24"/>
        <v>-13.530683</v>
      </c>
      <c r="R61" s="29">
        <f t="shared" si="25"/>
        <v>-0.291720589850387</v>
      </c>
      <c r="S61" s="48">
        <f t="shared" si="26"/>
        <v>0.241556286764706</v>
      </c>
      <c r="T61" s="49">
        <f t="shared" si="27"/>
        <v>0.20254296069869</v>
      </c>
      <c r="U61" s="48">
        <f t="shared" si="31"/>
        <v>0.039013326066016</v>
      </c>
      <c r="V61" s="29">
        <f t="shared" si="28"/>
        <v>0.192617536207805</v>
      </c>
      <c r="W61" s="40">
        <v>28.194003</v>
      </c>
      <c r="X61" s="41">
        <v>38.956277</v>
      </c>
      <c r="Y61" s="37">
        <f t="shared" si="29"/>
        <v>-10.762274</v>
      </c>
      <c r="Z61" s="26">
        <f t="shared" si="30"/>
        <v>-0.276265465511502</v>
      </c>
    </row>
    <row r="62" customHeight="true" spans="1:26">
      <c r="A62" s="14">
        <v>58</v>
      </c>
      <c r="B62" s="15" t="s">
        <v>72</v>
      </c>
      <c r="C62" s="16">
        <v>0</v>
      </c>
      <c r="D62" s="17">
        <v>49</v>
      </c>
      <c r="E62" s="28">
        <f t="shared" si="32"/>
        <v>-49</v>
      </c>
      <c r="F62" s="29">
        <f t="shared" si="17"/>
        <v>-1</v>
      </c>
      <c r="G62" s="29">
        <f t="shared" si="18"/>
        <v>0</v>
      </c>
      <c r="H62" s="30">
        <f t="shared" si="19"/>
        <v>0.000685707888439525</v>
      </c>
      <c r="I62" s="16">
        <v>0</v>
      </c>
      <c r="J62" s="17">
        <v>469</v>
      </c>
      <c r="K62" s="28">
        <f t="shared" si="20"/>
        <v>-469</v>
      </c>
      <c r="L62" s="29">
        <f t="shared" si="21"/>
        <v>-1</v>
      </c>
      <c r="M62" s="38" t="s">
        <v>19</v>
      </c>
      <c r="N62" s="39">
        <f t="shared" si="23"/>
        <v>9.57142857142857</v>
      </c>
      <c r="O62" s="40">
        <v>0</v>
      </c>
      <c r="P62" s="41">
        <v>7.964799</v>
      </c>
      <c r="Q62" s="48">
        <f t="shared" si="24"/>
        <v>-7.964799</v>
      </c>
      <c r="R62" s="29" t="s">
        <v>19</v>
      </c>
      <c r="S62" s="48" t="s">
        <v>19</v>
      </c>
      <c r="T62" s="49">
        <f t="shared" si="27"/>
        <v>0.162546918367347</v>
      </c>
      <c r="U62" s="48" t="s">
        <v>19</v>
      </c>
      <c r="V62" s="29" t="s">
        <v>19</v>
      </c>
      <c r="W62" s="40">
        <v>0</v>
      </c>
      <c r="X62" s="41">
        <v>6.092778</v>
      </c>
      <c r="Y62" s="37">
        <f t="shared" si="29"/>
        <v>-6.092778</v>
      </c>
      <c r="Z62" s="26" t="s">
        <v>19</v>
      </c>
    </row>
    <row r="63" customHeight="true" spans="1:26">
      <c r="A63" s="14">
        <v>59</v>
      </c>
      <c r="B63" s="15" t="s">
        <v>73</v>
      </c>
      <c r="C63" s="16">
        <v>0</v>
      </c>
      <c r="D63" s="17">
        <v>117</v>
      </c>
      <c r="E63" s="28">
        <f t="shared" si="32"/>
        <v>-117</v>
      </c>
      <c r="F63" s="29">
        <f t="shared" si="17"/>
        <v>-1</v>
      </c>
      <c r="G63" s="29">
        <f t="shared" si="18"/>
        <v>0</v>
      </c>
      <c r="H63" s="30">
        <f t="shared" si="19"/>
        <v>0.00163730250913111</v>
      </c>
      <c r="I63" s="16">
        <v>0</v>
      </c>
      <c r="J63" s="17">
        <v>1023</v>
      </c>
      <c r="K63" s="28">
        <f t="shared" si="20"/>
        <v>-1023</v>
      </c>
      <c r="L63" s="29">
        <f t="shared" si="21"/>
        <v>-1</v>
      </c>
      <c r="M63" s="38" t="s">
        <v>19</v>
      </c>
      <c r="N63" s="39">
        <f t="shared" si="23"/>
        <v>8.74358974358974</v>
      </c>
      <c r="O63" s="40">
        <v>0</v>
      </c>
      <c r="P63" s="41">
        <v>15.755117</v>
      </c>
      <c r="Q63" s="48">
        <f t="shared" si="24"/>
        <v>-15.755117</v>
      </c>
      <c r="R63" s="29" t="s">
        <v>19</v>
      </c>
      <c r="S63" s="48" t="s">
        <v>19</v>
      </c>
      <c r="T63" s="49">
        <f t="shared" si="27"/>
        <v>0.13465911965812</v>
      </c>
      <c r="U63" s="48" t="s">
        <v>19</v>
      </c>
      <c r="V63" s="29" t="s">
        <v>19</v>
      </c>
      <c r="W63" s="40">
        <v>0</v>
      </c>
      <c r="X63" s="41">
        <v>12.041679</v>
      </c>
      <c r="Y63" s="37">
        <f t="shared" si="29"/>
        <v>-12.041679</v>
      </c>
      <c r="Z63" s="26" t="s">
        <v>19</v>
      </c>
    </row>
    <row r="64" customHeight="true" spans="1:26">
      <c r="A64" s="14">
        <v>60</v>
      </c>
      <c r="B64" s="21" t="s">
        <v>74</v>
      </c>
      <c r="C64" s="22">
        <f>SUM(C5:C63)</f>
        <v>58167</v>
      </c>
      <c r="D64" s="23">
        <f>SUM(D5:D63)</f>
        <v>71459</v>
      </c>
      <c r="E64" s="28">
        <f t="shared" si="32"/>
        <v>-13292</v>
      </c>
      <c r="F64" s="29">
        <f t="shared" si="17"/>
        <v>-0.186008760268126</v>
      </c>
      <c r="G64" s="29">
        <f t="shared" si="18"/>
        <v>1</v>
      </c>
      <c r="H64" s="30">
        <f t="shared" si="19"/>
        <v>1</v>
      </c>
      <c r="I64" s="22">
        <f>SUM(I5:I63)</f>
        <v>612550</v>
      </c>
      <c r="J64" s="23">
        <f>SUM(J5:J63)</f>
        <v>728718</v>
      </c>
      <c r="K64" s="28">
        <f t="shared" si="20"/>
        <v>-116168</v>
      </c>
      <c r="L64" s="29">
        <f t="shared" si="21"/>
        <v>-0.159414204122857</v>
      </c>
      <c r="M64" s="38">
        <f t="shared" si="22"/>
        <v>10.5308852098269</v>
      </c>
      <c r="N64" s="39">
        <f t="shared" si="23"/>
        <v>10.1977077764872</v>
      </c>
      <c r="O64" s="40">
        <f>SUM(O5:O63)</f>
        <v>46861.486564</v>
      </c>
      <c r="P64" s="41">
        <f>SUM(P5:P63)</f>
        <v>42251.111136</v>
      </c>
      <c r="Q64" s="48">
        <f t="shared" si="24"/>
        <v>4610.37542800001</v>
      </c>
      <c r="R64" s="29">
        <f t="shared" si="25"/>
        <v>0.109118442191021</v>
      </c>
      <c r="S64" s="48">
        <f t="shared" si="26"/>
        <v>0.805636985988619</v>
      </c>
      <c r="T64" s="49">
        <f t="shared" si="27"/>
        <v>0.591263677577352</v>
      </c>
      <c r="U64" s="48">
        <f t="shared" si="31"/>
        <v>0.214373308411267</v>
      </c>
      <c r="V64" s="29">
        <f t="shared" si="28"/>
        <v>0.362568032742417</v>
      </c>
      <c r="W64" s="40">
        <f>SUM(W5:W63)</f>
        <v>31217.075367</v>
      </c>
      <c r="X64" s="41">
        <f>SUM(X5:X63)</f>
        <v>28512.822089</v>
      </c>
      <c r="Y64" s="37">
        <f t="shared" si="29"/>
        <v>2704.25327800001</v>
      </c>
      <c r="Z64" s="26">
        <f t="shared" si="30"/>
        <v>0.0948434100826271</v>
      </c>
    </row>
    <row r="86" customHeight="true" spans="22:22">
      <c r="V86" s="5">
        <v>10000</v>
      </c>
    </row>
  </sheetData>
  <mergeCells count="16">
    <mergeCell ref="A1:Z1"/>
    <mergeCell ref="A2:Z2"/>
    <mergeCell ref="C3:F3"/>
    <mergeCell ref="G3:H3"/>
    <mergeCell ref="I3:L3"/>
    <mergeCell ref="M3:N3"/>
    <mergeCell ref="O3:R3"/>
    <mergeCell ref="S3:V3"/>
    <mergeCell ref="W3:Z3"/>
    <mergeCell ref="E4:F4"/>
    <mergeCell ref="K4:L4"/>
    <mergeCell ref="Q4:R4"/>
    <mergeCell ref="U4:V4"/>
    <mergeCell ref="Y4:Z4"/>
    <mergeCell ref="A3:A4"/>
    <mergeCell ref="B3:B4"/>
  </mergeCells>
  <pageMargins left="0.511805555555556" right="0.472222222222222" top="0.393055555555556" bottom="0.472222222222222" header="0.275" footer="0.354166666666667"/>
  <pageSetup paperSize="9" scale="5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Z16"/>
  <sheetViews>
    <sheetView topLeftCell="P1" workbookViewId="0">
      <selection activeCell="C16" sqref="C16:Z16"/>
    </sheetView>
  </sheetViews>
  <sheetFormatPr defaultColWidth="8.89166666666667" defaultRowHeight="13.5"/>
  <cols>
    <col min="6" max="6" width="14.1083333333333"/>
    <col min="7" max="8" width="12.8916666666667"/>
    <col min="12" max="12" width="14.1083333333333"/>
    <col min="13" max="14" width="12.8916666666667"/>
    <col min="15" max="16" width="11.775"/>
    <col min="17" max="17" width="12.8916666666667"/>
    <col min="18" max="18" width="14.1083333333333"/>
    <col min="19" max="20" width="12.8916666666667"/>
    <col min="21" max="22" width="14.1083333333333"/>
    <col min="23" max="23" width="10.6666666666667"/>
    <col min="24" max="25" width="11.775"/>
    <col min="26" max="26" width="14.1083333333333"/>
  </cols>
  <sheetData>
    <row r="10" spans="1:26">
      <c r="A10">
        <v>41</v>
      </c>
      <c r="B10" t="s">
        <v>75</v>
      </c>
      <c r="C10">
        <v>49</v>
      </c>
      <c r="D10">
        <v>470</v>
      </c>
      <c r="E10">
        <v>-421</v>
      </c>
      <c r="F10">
        <v>-0.895744680851064</v>
      </c>
      <c r="G10">
        <v>0.00117531361684776</v>
      </c>
      <c r="H10">
        <v>0.00647284846648579</v>
      </c>
      <c r="I10">
        <v>159</v>
      </c>
      <c r="J10">
        <v>1581</v>
      </c>
      <c r="K10">
        <v>-1422</v>
      </c>
      <c r="L10">
        <v>-0.899430740037951</v>
      </c>
      <c r="M10">
        <v>3.24489795918367</v>
      </c>
      <c r="N10">
        <v>3.36382978723404</v>
      </c>
      <c r="O10">
        <v>25.373178</v>
      </c>
      <c r="P10">
        <v>264.622694</v>
      </c>
      <c r="Q10">
        <v>-239.249516</v>
      </c>
      <c r="R10">
        <v>-0.904115638698773</v>
      </c>
      <c r="S10">
        <v>0.517819959183673</v>
      </c>
      <c r="T10">
        <v>0.563027008510638</v>
      </c>
      <c r="U10">
        <v>-0.0452070493269648</v>
      </c>
      <c r="V10">
        <v>-0.0802928609882321</v>
      </c>
      <c r="W10">
        <v>14.172128</v>
      </c>
      <c r="X10">
        <v>161.175601</v>
      </c>
      <c r="Y10">
        <v>-147.003473</v>
      </c>
      <c r="Z10">
        <v>-0.912070264282743</v>
      </c>
    </row>
    <row r="11" spans="1:26">
      <c r="A11">
        <v>17</v>
      </c>
      <c r="B11" t="s">
        <v>35</v>
      </c>
      <c r="C11">
        <v>177</v>
      </c>
      <c r="D11">
        <v>0</v>
      </c>
      <c r="E11">
        <v>177</v>
      </c>
      <c r="F11" t="s">
        <v>19</v>
      </c>
      <c r="G11">
        <v>0.00424552061596028</v>
      </c>
      <c r="H11">
        <v>0</v>
      </c>
      <c r="I11">
        <v>411</v>
      </c>
      <c r="J11">
        <v>0</v>
      </c>
      <c r="K11">
        <v>411</v>
      </c>
      <c r="L11" t="s">
        <v>19</v>
      </c>
      <c r="M11">
        <v>2.32203389830508</v>
      </c>
      <c r="N11" t="s">
        <v>19</v>
      </c>
      <c r="O11">
        <v>103.087012</v>
      </c>
      <c r="P11">
        <v>0</v>
      </c>
      <c r="Q11">
        <v>103.087012</v>
      </c>
      <c r="R11" t="s">
        <v>19</v>
      </c>
      <c r="S11">
        <v>0.582412497175141</v>
      </c>
      <c r="T11" t="s">
        <v>19</v>
      </c>
      <c r="U11" t="s">
        <v>19</v>
      </c>
      <c r="V11" t="s">
        <v>19</v>
      </c>
      <c r="W11">
        <v>59.326619</v>
      </c>
      <c r="X11">
        <v>0</v>
      </c>
      <c r="Y11">
        <v>59.326619</v>
      </c>
      <c r="Z11" t="s">
        <v>19</v>
      </c>
    </row>
    <row r="12" spans="3:26">
      <c r="C12">
        <f>SUM(C10:C11)</f>
        <v>226</v>
      </c>
      <c r="D12">
        <f t="shared" ref="D12:Z12" si="0">SUM(D10:D11)</f>
        <v>470</v>
      </c>
      <c r="E12">
        <f t="shared" si="0"/>
        <v>-244</v>
      </c>
      <c r="F12">
        <f t="shared" si="0"/>
        <v>-0.895744680851064</v>
      </c>
      <c r="G12">
        <f t="shared" si="0"/>
        <v>0.00542083423280804</v>
      </c>
      <c r="H12">
        <f t="shared" si="0"/>
        <v>0.00647284846648579</v>
      </c>
      <c r="I12">
        <f t="shared" si="0"/>
        <v>570</v>
      </c>
      <c r="J12">
        <f t="shared" si="0"/>
        <v>1581</v>
      </c>
      <c r="K12">
        <f t="shared" si="0"/>
        <v>-1011</v>
      </c>
      <c r="L12">
        <f t="shared" si="0"/>
        <v>-0.899430740037951</v>
      </c>
      <c r="M12">
        <f t="shared" si="0"/>
        <v>5.56693185748875</v>
      </c>
      <c r="N12">
        <f t="shared" si="0"/>
        <v>3.36382978723404</v>
      </c>
      <c r="O12">
        <f t="shared" si="0"/>
        <v>128.46019</v>
      </c>
      <c r="P12">
        <f t="shared" si="0"/>
        <v>264.622694</v>
      </c>
      <c r="Q12">
        <f t="shared" si="0"/>
        <v>-136.162504</v>
      </c>
      <c r="R12">
        <f t="shared" si="0"/>
        <v>-0.904115638698773</v>
      </c>
      <c r="S12">
        <f t="shared" si="0"/>
        <v>1.10023245635881</v>
      </c>
      <c r="T12">
        <f t="shared" si="0"/>
        <v>0.563027008510638</v>
      </c>
      <c r="U12">
        <f t="shared" si="0"/>
        <v>-0.0452070493269648</v>
      </c>
      <c r="V12">
        <f t="shared" si="0"/>
        <v>-0.0802928609882321</v>
      </c>
      <c r="W12">
        <f t="shared" si="0"/>
        <v>73.498747</v>
      </c>
      <c r="X12">
        <f t="shared" si="0"/>
        <v>161.175601</v>
      </c>
      <c r="Y12">
        <f t="shared" si="0"/>
        <v>-87.676854</v>
      </c>
      <c r="Z12">
        <f t="shared" si="0"/>
        <v>-0.912070264282743</v>
      </c>
    </row>
    <row r="14" spans="1:26">
      <c r="A14">
        <v>36</v>
      </c>
      <c r="B14" t="s">
        <v>76</v>
      </c>
      <c r="C14">
        <v>314</v>
      </c>
      <c r="D14">
        <v>712</v>
      </c>
      <c r="E14">
        <v>-398</v>
      </c>
      <c r="F14">
        <v>-0.558988764044944</v>
      </c>
      <c r="G14">
        <v>0.0075316015446979</v>
      </c>
      <c r="H14">
        <v>0.00980567682582529</v>
      </c>
      <c r="I14">
        <v>2447</v>
      </c>
      <c r="J14">
        <v>5271</v>
      </c>
      <c r="K14">
        <v>-2824</v>
      </c>
      <c r="L14">
        <v>-0.535761715044584</v>
      </c>
      <c r="M14">
        <v>7.79299363057325</v>
      </c>
      <c r="N14">
        <v>7.40308988764045</v>
      </c>
      <c r="O14">
        <v>62.311927</v>
      </c>
      <c r="P14">
        <v>133.689656</v>
      </c>
      <c r="Q14">
        <v>-71.377729</v>
      </c>
      <c r="R14">
        <v>-0.533906146037207</v>
      </c>
      <c r="S14">
        <v>0.198445627388535</v>
      </c>
      <c r="T14">
        <v>0.187766370786517</v>
      </c>
      <c r="U14">
        <v>0.0106792566020182</v>
      </c>
      <c r="V14">
        <v>0.0568752357372881</v>
      </c>
      <c r="W14">
        <v>38.320706</v>
      </c>
      <c r="X14">
        <v>79.765781</v>
      </c>
      <c r="Y14">
        <v>-41.445075</v>
      </c>
      <c r="Z14">
        <v>-0.519584644949443</v>
      </c>
    </row>
    <row r="15" spans="1:26">
      <c r="A15">
        <v>13</v>
      </c>
      <c r="B15" t="s">
        <v>31</v>
      </c>
      <c r="C15">
        <v>129</v>
      </c>
      <c r="D15">
        <v>0</v>
      </c>
      <c r="E15">
        <v>129</v>
      </c>
      <c r="F15" t="s">
        <v>19</v>
      </c>
      <c r="G15">
        <v>0.00309419299129308</v>
      </c>
      <c r="H15">
        <v>0</v>
      </c>
      <c r="I15">
        <v>1003</v>
      </c>
      <c r="J15">
        <v>0</v>
      </c>
      <c r="K15">
        <v>1003</v>
      </c>
      <c r="L15" t="s">
        <v>19</v>
      </c>
      <c r="M15">
        <v>7.77519379844961</v>
      </c>
      <c r="N15" t="s">
        <v>19</v>
      </c>
      <c r="O15">
        <v>27.960239</v>
      </c>
      <c r="P15">
        <v>0</v>
      </c>
      <c r="Q15">
        <v>27.960239</v>
      </c>
      <c r="R15" t="s">
        <v>19</v>
      </c>
      <c r="S15">
        <v>0.21674603875969</v>
      </c>
      <c r="T15" t="s">
        <v>19</v>
      </c>
      <c r="U15" t="s">
        <v>19</v>
      </c>
      <c r="V15" t="s">
        <v>19</v>
      </c>
      <c r="W15">
        <v>17.075711</v>
      </c>
      <c r="X15">
        <v>0</v>
      </c>
      <c r="Y15">
        <v>17.075711</v>
      </c>
      <c r="Z15" t="s">
        <v>19</v>
      </c>
    </row>
    <row r="16" spans="3:26">
      <c r="C16">
        <f>SUM(C14:C15)</f>
        <v>443</v>
      </c>
      <c r="D16">
        <f t="shared" ref="D16:Z16" si="1">SUM(D14:D15)</f>
        <v>712</v>
      </c>
      <c r="E16">
        <f t="shared" si="1"/>
        <v>-269</v>
      </c>
      <c r="F16">
        <f t="shared" si="1"/>
        <v>-0.558988764044944</v>
      </c>
      <c r="G16">
        <f t="shared" si="1"/>
        <v>0.010625794535991</v>
      </c>
      <c r="H16">
        <f t="shared" si="1"/>
        <v>0.00980567682582529</v>
      </c>
      <c r="I16">
        <f t="shared" si="1"/>
        <v>3450</v>
      </c>
      <c r="J16">
        <f t="shared" si="1"/>
        <v>5271</v>
      </c>
      <c r="K16">
        <f t="shared" si="1"/>
        <v>-1821</v>
      </c>
      <c r="L16">
        <f t="shared" si="1"/>
        <v>-0.535761715044584</v>
      </c>
      <c r="M16">
        <f t="shared" si="1"/>
        <v>15.5681874290229</v>
      </c>
      <c r="N16">
        <f t="shared" si="1"/>
        <v>7.40308988764045</v>
      </c>
      <c r="O16">
        <f t="shared" si="1"/>
        <v>90.272166</v>
      </c>
      <c r="P16">
        <f t="shared" si="1"/>
        <v>133.689656</v>
      </c>
      <c r="Q16">
        <f t="shared" si="1"/>
        <v>-43.41749</v>
      </c>
      <c r="R16">
        <f t="shared" si="1"/>
        <v>-0.533906146037207</v>
      </c>
      <c r="S16">
        <f t="shared" si="1"/>
        <v>0.415191666148225</v>
      </c>
      <c r="T16">
        <f t="shared" si="1"/>
        <v>0.187766370786517</v>
      </c>
      <c r="U16">
        <f t="shared" si="1"/>
        <v>0.0106792566020182</v>
      </c>
      <c r="V16">
        <f t="shared" si="1"/>
        <v>0.0568752357372881</v>
      </c>
      <c r="W16">
        <f t="shared" si="1"/>
        <v>55.396417</v>
      </c>
      <c r="X16">
        <f t="shared" si="1"/>
        <v>79.765781</v>
      </c>
      <c r="Y16">
        <f t="shared" si="1"/>
        <v>-24.369364</v>
      </c>
      <c r="Z16">
        <f t="shared" si="1"/>
        <v>-0.519584644949443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2020-05-30T02:12:00Z</dcterms:created>
  <dcterms:modified xsi:type="dcterms:W3CDTF">2021-07-14T11:01:48Z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