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Sheet1!$A$4:$Z$61</definedName>
    <definedName name="_xlnm.Print_Titles" localSheetId="0">Sheet1!$1:$4</definedName>
    <definedName name="_xlnm.Print_Area" localSheetId="0">Sheet1!$A$1:$Z$61</definedName>
  </definedNames>
  <calcPr calcId="144525"/>
</workbook>
</file>

<file path=xl/sharedStrings.xml><?xml version="1.0" encoding="utf-8"?>
<sst xmlns="http://schemas.openxmlformats.org/spreadsheetml/2006/main" count="109" uniqueCount="75">
  <si>
    <t>附件1：2020年全年年市内医疗机构住院情况对比表</t>
  </si>
  <si>
    <t>单位：万元</t>
  </si>
  <si>
    <t>编号</t>
  </si>
  <si>
    <t>医疗机构</t>
  </si>
  <si>
    <t xml:space="preserve">住院人次
</t>
  </si>
  <si>
    <t>住院人次占比</t>
  </si>
  <si>
    <t>住院天数</t>
  </si>
  <si>
    <t>平均住院日</t>
  </si>
  <si>
    <t>住院费用</t>
  </si>
  <si>
    <t>次均费用</t>
  </si>
  <si>
    <t xml:space="preserve">统筹支付
</t>
  </si>
  <si>
    <t>2020年</t>
  </si>
  <si>
    <t>2019年</t>
  </si>
  <si>
    <t>同比</t>
  </si>
  <si>
    <t>鄂州市中心医院</t>
  </si>
  <si>
    <t>鄂州市妇幼保健院</t>
  </si>
  <si>
    <t>鄂州市中医医院</t>
  </si>
  <si>
    <t>鄂州市三医院</t>
  </si>
  <si>
    <t>鄂钢医院</t>
  </si>
  <si>
    <t>程潮铁矿医院</t>
  </si>
  <si>
    <t>鄂州市二医院</t>
  </si>
  <si>
    <t>鄂州爱尔眼科医院</t>
  </si>
  <si>
    <t>鄂州爱民医院</t>
  </si>
  <si>
    <t>鄂州博仕医院</t>
  </si>
  <si>
    <t>鄂州凤凰医院</t>
  </si>
  <si>
    <t>鄂州航宇吴都医院</t>
  </si>
  <si>
    <t>鄂州红十字医院</t>
  </si>
  <si>
    <t>鄂州华仁康复医院</t>
  </si>
  <si>
    <t>鄂州建华中医医院</t>
  </si>
  <si>
    <t>鄂州科宏眼科医院</t>
  </si>
  <si>
    <t>鄂州莲花山中医医院</t>
  </si>
  <si>
    <t>鄂州仁和皮肤病医院</t>
  </si>
  <si>
    <t>鄂州仁健医院</t>
  </si>
  <si>
    <t>鄂州市华容觉华医院</t>
  </si>
  <si>
    <t>鄂州市精神卫生中心</t>
  </si>
  <si>
    <t>鄂州市莲花山医院</t>
  </si>
  <si>
    <t>鄂州市太和中心卫生院</t>
  </si>
  <si>
    <t>鄂州市血管瘤医院</t>
  </si>
  <si>
    <t>凤凰街道社区卫生服务中心</t>
  </si>
  <si>
    <t>西山街道社区卫生服务中心</t>
  </si>
  <si>
    <t>怡亭铭社区卫生服务中心</t>
  </si>
  <si>
    <t>飞鹅社区</t>
  </si>
  <si>
    <t>鄂州市优抚医院</t>
  </si>
  <si>
    <t>鄂州市优抚医院城东分院</t>
  </si>
  <si>
    <t>鄂州市泽林卫生院</t>
  </si>
  <si>
    <t>葛店卫生院</t>
  </si>
  <si>
    <t>公友卫生院</t>
  </si>
  <si>
    <t>胡林卫生院</t>
  </si>
  <si>
    <t>花湖卫生院</t>
  </si>
  <si>
    <t>华容区人民医院</t>
  </si>
  <si>
    <t>华容卫生院</t>
  </si>
  <si>
    <t>梁子岛卫生院</t>
  </si>
  <si>
    <t>临江卫生院</t>
  </si>
  <si>
    <t>庙岭卫生院</t>
  </si>
  <si>
    <t>泥矶卫生院</t>
  </si>
  <si>
    <t>碧石卫生院</t>
  </si>
  <si>
    <t>大湾卫生院</t>
  </si>
  <si>
    <t>东沟卫生院</t>
  </si>
  <si>
    <t>杜山卫生院</t>
  </si>
  <si>
    <t>段店卫生院</t>
  </si>
  <si>
    <t>蒲团卫生院</t>
  </si>
  <si>
    <t>沙窝卫生院</t>
  </si>
  <si>
    <t>汀祖卫生院</t>
  </si>
  <si>
    <t>涂镇卫生院</t>
  </si>
  <si>
    <t>新庙卫生院</t>
  </si>
  <si>
    <t>燕矶卫生院</t>
  </si>
  <si>
    <t>杨叶卫生院</t>
  </si>
  <si>
    <t>长港卫生院</t>
  </si>
  <si>
    <t>长岭卫生院</t>
  </si>
  <si>
    <t>沼山卫生院</t>
  </si>
  <si>
    <t>合计</t>
  </si>
  <si>
    <t>鄂州市精神病医院城区分院</t>
  </si>
  <si>
    <t>科宏眼科</t>
  </si>
  <si>
    <t>/</t>
  </si>
  <si>
    <t>航宇吴都医院</t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</si>
</sst>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  <numFmt numFmtId="178" formatCode="0.00_ "/>
    <numFmt numFmtId="179" formatCode="0.00_);[Red]\(0.00\)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6"/>
      <color theme="1"/>
      <name val="宋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0"/>
      <color theme="1"/>
      <name val="宋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30" fillId="29" borderId="9" applyNumberFormat="false" applyAlignment="false" applyProtection="false">
      <alignment vertical="center"/>
    </xf>
    <xf numFmtId="0" fontId="18" fillId="9" borderId="4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9" fillId="31" borderId="8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shrinkToFit="true"/>
    </xf>
    <xf numFmtId="0" fontId="3" fillId="0" borderId="0" xfId="0" applyFont="true" applyAlignment="true">
      <alignment horizontal="center" vertical="center" shrinkToFit="true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10" fontId="5" fillId="0" borderId="0" xfId="0" applyNumberFormat="true" applyFont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178" fontId="5" fillId="0" borderId="0" xfId="0" applyNumberFormat="true" applyFont="true" applyFill="true" applyAlignment="true">
      <alignment horizontal="center" vertical="center"/>
    </xf>
    <xf numFmtId="178" fontId="5" fillId="0" borderId="0" xfId="0" applyNumberFormat="true" applyFont="true" applyAlignment="true">
      <alignment horizontal="center" vertical="center"/>
    </xf>
    <xf numFmtId="0" fontId="6" fillId="0" borderId="0" xfId="0" applyFont="true" applyFill="true" applyAlignment="true">
      <alignment horizontal="center" vertical="center" shrinkToFit="true"/>
    </xf>
    <xf numFmtId="0" fontId="7" fillId="0" borderId="0" xfId="0" applyFont="true" applyFill="true" applyAlignment="true">
      <alignment horizontal="center" vertical="center" shrinkToFit="true"/>
    </xf>
    <xf numFmtId="0" fontId="8" fillId="0" borderId="0" xfId="0" applyFont="true" applyFill="true" applyAlignment="true">
      <alignment horizontal="center" vertical="center" shrinkToFit="true"/>
    </xf>
    <xf numFmtId="0" fontId="9" fillId="0" borderId="0" xfId="0" applyFont="true" applyFill="true" applyAlignment="true">
      <alignment horizontal="right" vertical="center" shrinkToFit="true"/>
    </xf>
    <xf numFmtId="0" fontId="5" fillId="0" borderId="0" xfId="0" applyFont="true" applyFill="true" applyAlignment="true">
      <alignment horizontal="right" vertical="center" shrinkToFit="true"/>
    </xf>
    <xf numFmtId="0" fontId="2" fillId="0" borderId="1" xfId="0" applyFont="true" applyFill="true" applyBorder="true" applyAlignment="true" applyProtection="true">
      <alignment horizontal="center" vertical="center" shrinkToFit="true"/>
      <protection locked="false"/>
    </xf>
    <xf numFmtId="0" fontId="2" fillId="0" borderId="1" xfId="0" applyFont="true" applyFill="true" applyBorder="true" applyAlignment="true">
      <alignment horizontal="center" vertical="center" shrinkToFit="true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 applyProtection="true">
      <alignment horizontal="center" vertical="center" shrinkToFit="true"/>
      <protection locked="false"/>
    </xf>
    <xf numFmtId="177" fontId="3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49" fontId="10" fillId="2" borderId="1" xfId="0" applyNumberFormat="true" applyFont="true" applyFill="true" applyBorder="true" applyAlignment="true">
      <alignment horizontal="center" vertical="center" shrinkToFi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shrinkToFit="true"/>
      <protection locked="false"/>
    </xf>
    <xf numFmtId="0" fontId="8" fillId="0" borderId="1" xfId="0" applyFont="true" applyBorder="true" applyAlignment="true">
      <alignment horizontal="center" vertical="center" shrinkToFit="true"/>
    </xf>
    <xf numFmtId="0" fontId="11" fillId="0" borderId="1" xfId="0" applyFont="true" applyBorder="true" applyAlignment="true">
      <alignment horizontal="center" vertical="center"/>
    </xf>
    <xf numFmtId="10" fontId="8" fillId="0" borderId="0" xfId="0" applyNumberFormat="true" applyFont="true" applyFill="true" applyAlignment="true">
      <alignment horizontal="center" vertical="center" shrinkToFit="true"/>
    </xf>
    <xf numFmtId="10" fontId="5" fillId="0" borderId="0" xfId="0" applyNumberFormat="true" applyFont="true" applyFill="true" applyAlignment="true">
      <alignment horizontal="right" vertical="center" shrinkToFit="true"/>
    </xf>
    <xf numFmtId="10" fontId="2" fillId="0" borderId="1" xfId="0" applyNumberFormat="true" applyFont="true" applyFill="true" applyBorder="true" applyAlignment="true">
      <alignment horizontal="center" vertical="center" shrinkToFit="true"/>
    </xf>
    <xf numFmtId="10" fontId="3" fillId="0" borderId="1" xfId="0" applyNumberFormat="true" applyFont="true" applyFill="true" applyBorder="true" applyAlignment="true">
      <alignment horizontal="center" vertical="center" shrinkToFit="true"/>
    </xf>
    <xf numFmtId="10" fontId="11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176" fontId="3" fillId="0" borderId="1" xfId="0" applyNumberFormat="true" applyFont="true" applyFill="true" applyBorder="true" applyAlignment="true">
      <alignment horizontal="center" vertical="center" shrinkToFit="true"/>
    </xf>
    <xf numFmtId="178" fontId="8" fillId="0" borderId="0" xfId="0" applyNumberFormat="true" applyFont="true" applyFill="true" applyAlignment="true">
      <alignment horizontal="center" vertical="center" shrinkToFit="true"/>
    </xf>
    <xf numFmtId="178" fontId="5" fillId="0" borderId="0" xfId="0" applyNumberFormat="true" applyFont="true" applyFill="true" applyAlignment="true">
      <alignment horizontal="right" vertical="center" shrinkToFit="true"/>
    </xf>
    <xf numFmtId="178" fontId="2" fillId="0" borderId="1" xfId="0" applyNumberFormat="true" applyFont="true" applyFill="true" applyBorder="true" applyAlignment="true">
      <alignment horizontal="center" vertical="center" shrinkToFit="true"/>
    </xf>
    <xf numFmtId="178" fontId="3" fillId="0" borderId="1" xfId="0" applyNumberFormat="true" applyFont="true" applyFill="true" applyBorder="true" applyAlignment="true">
      <alignment horizontal="center" vertical="center" shrinkToFit="true"/>
    </xf>
    <xf numFmtId="176" fontId="11" fillId="0" borderId="1" xfId="0" applyNumberFormat="true" applyFont="true" applyFill="true" applyBorder="true" applyAlignment="true">
      <alignment horizontal="center" vertical="center"/>
    </xf>
    <xf numFmtId="178" fontId="11" fillId="0" borderId="1" xfId="0" applyNumberFormat="true" applyFont="true" applyFill="true" applyBorder="true" applyAlignment="true">
      <alignment horizontal="center" vertical="center"/>
    </xf>
    <xf numFmtId="179" fontId="2" fillId="0" borderId="1" xfId="0" applyNumberFormat="true" applyFont="true" applyFill="true" applyBorder="true" applyAlignment="true">
      <alignment horizontal="center" vertical="center" shrinkToFit="true"/>
    </xf>
    <xf numFmtId="178" fontId="11" fillId="0" borderId="0" xfId="0" applyNumberFormat="true" applyFont="true" applyFill="true" applyBorder="true" applyAlignment="true">
      <alignment horizontal="center" vertical="center"/>
    </xf>
    <xf numFmtId="178" fontId="11" fillId="0" borderId="0" xfId="0" applyNumberFormat="true" applyFont="true" applyFill="true" applyAlignment="true">
      <alignment horizontal="center" vertical="center"/>
    </xf>
    <xf numFmtId="178" fontId="11" fillId="0" borderId="1" xfId="0" applyNumberFormat="true" applyFont="true" applyBorder="true" applyAlignment="true">
      <alignment horizontal="center" vertical="center"/>
    </xf>
    <xf numFmtId="178" fontId="11" fillId="0" borderId="1" xfId="0" applyNumberFormat="true" applyFont="true" applyFill="true" applyBorder="true" applyAlignment="true">
      <alignment horizontal="center" vertical="center" shrinkToFit="true"/>
    </xf>
    <xf numFmtId="10" fontId="5" fillId="0" borderId="1" xfId="0" applyNumberFormat="true" applyFont="true" applyFill="true" applyBorder="true" applyAlignment="true">
      <alignment horizontal="center" vertical="center" shrinkToFi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90"/>
  <sheetViews>
    <sheetView tabSelected="1" zoomScale="80" zoomScaleNormal="80" workbookViewId="0">
      <pane ySplit="4" topLeftCell="A55" activePane="bottomLeft" state="frozen"/>
      <selection/>
      <selection pane="bottomLeft" activeCell="G63" sqref="G63"/>
    </sheetView>
  </sheetViews>
  <sheetFormatPr defaultColWidth="8.89166666666667" defaultRowHeight="24" customHeight="true"/>
  <cols>
    <col min="1" max="1" width="6.25" style="4" customWidth="true"/>
    <col min="2" max="2" width="23.0583333333333" style="5" customWidth="true"/>
    <col min="3" max="3" width="8.75" style="5" customWidth="true"/>
    <col min="4" max="4" width="8.33333333333333" style="5" customWidth="true"/>
    <col min="5" max="5" width="7.775" style="5" customWidth="true"/>
    <col min="6" max="6" width="8.75" style="5" customWidth="true"/>
    <col min="7" max="7" width="8.75" style="6" customWidth="true"/>
    <col min="8" max="8" width="8.475" style="6" customWidth="true"/>
    <col min="9" max="9" width="8.44166666666667" style="7" customWidth="true"/>
    <col min="10" max="10" width="8.475" style="7" customWidth="true"/>
    <col min="11" max="11" width="8.475" style="5" customWidth="true"/>
    <col min="12" max="12" width="10.275" style="5" customWidth="true"/>
    <col min="13" max="13" width="8.33333333333333" style="5" customWidth="true"/>
    <col min="14" max="14" width="7.775" style="5" customWidth="true"/>
    <col min="15" max="15" width="10.6916666666667" style="8" customWidth="true"/>
    <col min="16" max="16" width="10.8333333333333" style="8" customWidth="true"/>
    <col min="17" max="17" width="10.5583333333333" style="5" customWidth="true"/>
    <col min="18" max="18" width="9.85833333333333" style="5" customWidth="true"/>
    <col min="19" max="20" width="10.775" style="5"/>
    <col min="21" max="21" width="8.19166666666667" style="5" customWidth="true"/>
    <col min="22" max="22" width="8.89166666666667" style="5"/>
    <col min="23" max="24" width="11.775" style="9"/>
    <col min="25" max="26" width="8.89166666666667" style="5"/>
    <col min="27" max="16384" width="8.89166666666667" style="4"/>
  </cols>
  <sheetData>
    <row r="1" s="1" customFormat="true" ht="39" customHeight="true" spans="1:26">
      <c r="A1" s="10" t="s">
        <v>0</v>
      </c>
      <c r="B1" s="11"/>
      <c r="C1" s="12"/>
      <c r="D1" s="12"/>
      <c r="E1" s="12"/>
      <c r="F1" s="12"/>
      <c r="G1" s="27"/>
      <c r="H1" s="27"/>
      <c r="I1" s="12"/>
      <c r="J1" s="12"/>
      <c r="K1" s="12"/>
      <c r="L1" s="12"/>
      <c r="M1" s="12"/>
      <c r="N1" s="12"/>
      <c r="O1" s="34"/>
      <c r="P1" s="34"/>
      <c r="Q1" s="12"/>
      <c r="R1" s="12"/>
      <c r="S1" s="12"/>
      <c r="T1" s="12"/>
      <c r="U1" s="12"/>
      <c r="V1" s="12"/>
      <c r="W1" s="34"/>
      <c r="X1" s="34"/>
      <c r="Y1" s="12"/>
      <c r="Z1" s="12"/>
    </row>
    <row r="2" customHeight="true" spans="1:26">
      <c r="A2" s="13" t="s">
        <v>1</v>
      </c>
      <c r="B2" s="14"/>
      <c r="C2" s="14"/>
      <c r="D2" s="14"/>
      <c r="E2" s="14"/>
      <c r="F2" s="14"/>
      <c r="G2" s="28"/>
      <c r="H2" s="28"/>
      <c r="I2" s="14"/>
      <c r="J2" s="14"/>
      <c r="K2" s="14"/>
      <c r="L2" s="14"/>
      <c r="M2" s="14"/>
      <c r="N2" s="14"/>
      <c r="O2" s="35"/>
      <c r="P2" s="35"/>
      <c r="Q2" s="14"/>
      <c r="R2" s="14"/>
      <c r="S2" s="14"/>
      <c r="T2" s="14"/>
      <c r="U2" s="14"/>
      <c r="V2" s="14"/>
      <c r="W2" s="35"/>
      <c r="X2" s="35"/>
      <c r="Y2" s="14"/>
      <c r="Z2" s="14"/>
    </row>
    <row r="3" s="2" customFormat="true" customHeight="true" spans="1:26">
      <c r="A3" s="15" t="s">
        <v>2</v>
      </c>
      <c r="B3" s="16" t="s">
        <v>3</v>
      </c>
      <c r="C3" s="17" t="s">
        <v>4</v>
      </c>
      <c r="D3" s="17"/>
      <c r="E3" s="17"/>
      <c r="F3" s="17"/>
      <c r="G3" s="29" t="s">
        <v>5</v>
      </c>
      <c r="H3" s="29"/>
      <c r="I3" s="32" t="s">
        <v>6</v>
      </c>
      <c r="J3" s="32"/>
      <c r="K3" s="32"/>
      <c r="L3" s="32"/>
      <c r="M3" s="32" t="s">
        <v>7</v>
      </c>
      <c r="N3" s="32"/>
      <c r="O3" s="36" t="s">
        <v>8</v>
      </c>
      <c r="P3" s="36"/>
      <c r="Q3" s="40"/>
      <c r="R3" s="40"/>
      <c r="S3" s="36" t="s">
        <v>9</v>
      </c>
      <c r="T3" s="36"/>
      <c r="U3" s="36"/>
      <c r="V3" s="36"/>
      <c r="W3" s="36" t="s">
        <v>10</v>
      </c>
      <c r="X3" s="36"/>
      <c r="Y3" s="36"/>
      <c r="Z3" s="36"/>
    </row>
    <row r="4" s="3" customFormat="true" customHeight="true" spans="1:26">
      <c r="A4" s="18"/>
      <c r="B4" s="16"/>
      <c r="C4" s="19" t="s">
        <v>11</v>
      </c>
      <c r="D4" s="19" t="s">
        <v>12</v>
      </c>
      <c r="E4" s="19" t="s">
        <v>13</v>
      </c>
      <c r="F4" s="19"/>
      <c r="G4" s="30" t="s">
        <v>11</v>
      </c>
      <c r="H4" s="30" t="s">
        <v>12</v>
      </c>
      <c r="I4" s="19" t="s">
        <v>11</v>
      </c>
      <c r="J4" s="19" t="s">
        <v>12</v>
      </c>
      <c r="K4" s="33" t="s">
        <v>13</v>
      </c>
      <c r="L4" s="33"/>
      <c r="M4" s="19" t="s">
        <v>11</v>
      </c>
      <c r="N4" s="19" t="s">
        <v>12</v>
      </c>
      <c r="O4" s="37" t="s">
        <v>11</v>
      </c>
      <c r="P4" s="37" t="s">
        <v>12</v>
      </c>
      <c r="Q4" s="37" t="s">
        <v>13</v>
      </c>
      <c r="R4" s="37"/>
      <c r="S4" s="19" t="s">
        <v>11</v>
      </c>
      <c r="T4" s="19" t="s">
        <v>12</v>
      </c>
      <c r="U4" s="37" t="s">
        <v>13</v>
      </c>
      <c r="V4" s="37"/>
      <c r="W4" s="37" t="s">
        <v>11</v>
      </c>
      <c r="X4" s="37" t="s">
        <v>12</v>
      </c>
      <c r="Y4" s="37" t="s">
        <v>13</v>
      </c>
      <c r="Z4" s="37"/>
    </row>
    <row r="5" customHeight="true" spans="1:26">
      <c r="A5" s="20">
        <v>1</v>
      </c>
      <c r="B5" s="21" t="s">
        <v>14</v>
      </c>
      <c r="C5" s="22">
        <v>25425</v>
      </c>
      <c r="D5" s="23">
        <v>37250</v>
      </c>
      <c r="E5" s="23">
        <f t="shared" ref="E5:E61" si="0">C5-D5</f>
        <v>-11825</v>
      </c>
      <c r="F5" s="31">
        <f t="shared" ref="F5:F61" si="1">E5/D5</f>
        <v>-0.31744966442953</v>
      </c>
      <c r="G5" s="31">
        <f t="shared" ref="G5:G61" si="2">C5/99632</f>
        <v>0.255189095872812</v>
      </c>
      <c r="H5" s="31">
        <f t="shared" ref="H5:H61" si="3">D5/143125</f>
        <v>0.260262008733624</v>
      </c>
      <c r="I5" s="22">
        <v>234103</v>
      </c>
      <c r="J5" s="23">
        <v>315782</v>
      </c>
      <c r="K5" s="23">
        <f t="shared" ref="K5:K61" si="4">I5-J5</f>
        <v>-81679</v>
      </c>
      <c r="L5" s="31">
        <f t="shared" ref="L5:L61" si="5">K5/J5</f>
        <v>-0.258656288198821</v>
      </c>
      <c r="M5" s="38">
        <f t="shared" ref="M5:M61" si="6">I5/C5</f>
        <v>9.20759095378564</v>
      </c>
      <c r="N5" s="38">
        <f t="shared" ref="N5:N61" si="7">J5/D5</f>
        <v>8.47736912751678</v>
      </c>
      <c r="O5" s="39">
        <v>38794.092505</v>
      </c>
      <c r="P5" s="39">
        <v>40286.531239</v>
      </c>
      <c r="Q5" s="39">
        <f t="shared" ref="Q5:Q61" si="8">O5-P5</f>
        <v>-1492.438734</v>
      </c>
      <c r="R5" s="31">
        <f t="shared" ref="R5:R61" si="9">Q5/P5</f>
        <v>-0.0370456003061198</v>
      </c>
      <c r="S5" s="39">
        <f t="shared" ref="S5:S61" si="10">O5/C5</f>
        <v>1.5258246806293</v>
      </c>
      <c r="T5" s="39">
        <f t="shared" ref="T5:T61" si="11">P5/D5</f>
        <v>1.08151761715436</v>
      </c>
      <c r="U5" s="39">
        <f t="shared" ref="U5:U61" si="12">S5-T5</f>
        <v>0.444307063474939</v>
      </c>
      <c r="V5" s="31">
        <f t="shared" ref="V5:V61" si="13">U5/T5</f>
        <v>0.410818147044131</v>
      </c>
      <c r="W5" s="39">
        <v>24267.009998</v>
      </c>
      <c r="X5" s="39">
        <v>24847.568964</v>
      </c>
      <c r="Y5" s="44">
        <f t="shared" ref="Y5:Y61" si="14">W5-X5</f>
        <v>-580.558965999997</v>
      </c>
      <c r="Z5" s="45">
        <f t="shared" ref="Z5:Z61" si="15">Y5/X5</f>
        <v>-0.0233648195862191</v>
      </c>
    </row>
    <row r="6" customHeight="true" spans="1:26">
      <c r="A6" s="24">
        <v>2</v>
      </c>
      <c r="B6" s="21" t="s">
        <v>15</v>
      </c>
      <c r="C6" s="22">
        <v>5799</v>
      </c>
      <c r="D6" s="23">
        <v>7205</v>
      </c>
      <c r="E6" s="23">
        <f t="shared" si="0"/>
        <v>-1406</v>
      </c>
      <c r="F6" s="31">
        <f t="shared" si="1"/>
        <v>-0.195142262317835</v>
      </c>
      <c r="G6" s="31">
        <f t="shared" si="2"/>
        <v>0.0582041914244419</v>
      </c>
      <c r="H6" s="31">
        <f t="shared" si="3"/>
        <v>0.0503406113537118</v>
      </c>
      <c r="I6" s="22">
        <v>35941</v>
      </c>
      <c r="J6" s="23">
        <v>47548</v>
      </c>
      <c r="K6" s="23">
        <f t="shared" si="4"/>
        <v>-11607</v>
      </c>
      <c r="L6" s="31">
        <f t="shared" si="5"/>
        <v>-0.244111213931185</v>
      </c>
      <c r="M6" s="38">
        <f t="shared" si="6"/>
        <v>6.19779272288326</v>
      </c>
      <c r="N6" s="38">
        <f t="shared" si="7"/>
        <v>6.59930603747398</v>
      </c>
      <c r="O6" s="39">
        <v>3256.108544</v>
      </c>
      <c r="P6" s="39">
        <v>3362.390485</v>
      </c>
      <c r="Q6" s="39">
        <f t="shared" si="8"/>
        <v>-106.281941</v>
      </c>
      <c r="R6" s="31">
        <f t="shared" si="9"/>
        <v>-0.0316090416845204</v>
      </c>
      <c r="S6" s="39">
        <f t="shared" si="10"/>
        <v>0.561494834281773</v>
      </c>
      <c r="T6" s="39">
        <f t="shared" si="11"/>
        <v>0.46667459888966</v>
      </c>
      <c r="U6" s="39">
        <f t="shared" si="12"/>
        <v>0.0948202353921128</v>
      </c>
      <c r="V6" s="31">
        <f t="shared" si="13"/>
        <v>0.203182765073811</v>
      </c>
      <c r="W6" s="39">
        <v>1278.864163</v>
      </c>
      <c r="X6" s="39">
        <v>1336.020013</v>
      </c>
      <c r="Y6" s="44">
        <f t="shared" si="14"/>
        <v>-57.1558500000001</v>
      </c>
      <c r="Z6" s="45">
        <f t="shared" si="15"/>
        <v>-0.0427806840046191</v>
      </c>
    </row>
    <row r="7" customHeight="true" spans="1:26">
      <c r="A7" s="20">
        <v>3</v>
      </c>
      <c r="B7" s="21" t="s">
        <v>16</v>
      </c>
      <c r="C7" s="22">
        <v>9863</v>
      </c>
      <c r="D7" s="23">
        <v>15843</v>
      </c>
      <c r="E7" s="23">
        <f t="shared" si="0"/>
        <v>-5980</v>
      </c>
      <c r="F7" s="31">
        <f t="shared" si="1"/>
        <v>-0.377453765069747</v>
      </c>
      <c r="G7" s="31">
        <f t="shared" si="2"/>
        <v>0.0989942990203951</v>
      </c>
      <c r="H7" s="31">
        <f t="shared" si="3"/>
        <v>0.110693449781659</v>
      </c>
      <c r="I7" s="22">
        <v>120627</v>
      </c>
      <c r="J7" s="23">
        <v>208621</v>
      </c>
      <c r="K7" s="23">
        <f t="shared" si="4"/>
        <v>-87994</v>
      </c>
      <c r="L7" s="31">
        <f t="shared" si="5"/>
        <v>-0.421788794033199</v>
      </c>
      <c r="M7" s="38">
        <f t="shared" si="6"/>
        <v>12.2302544864646</v>
      </c>
      <c r="N7" s="38">
        <f t="shared" si="7"/>
        <v>13.1680237328789</v>
      </c>
      <c r="O7" s="39">
        <v>9175.758258</v>
      </c>
      <c r="P7" s="39">
        <v>13023.455627</v>
      </c>
      <c r="Q7" s="39">
        <f t="shared" si="8"/>
        <v>-3847.697369</v>
      </c>
      <c r="R7" s="31">
        <f t="shared" si="9"/>
        <v>-0.295443657904667</v>
      </c>
      <c r="S7" s="39">
        <f t="shared" si="10"/>
        <v>0.930321226604481</v>
      </c>
      <c r="T7" s="39">
        <f t="shared" si="11"/>
        <v>0.82203216732942</v>
      </c>
      <c r="U7" s="39">
        <f t="shared" si="12"/>
        <v>0.108289059275061</v>
      </c>
      <c r="V7" s="31">
        <f t="shared" si="13"/>
        <v>0.131733359811047</v>
      </c>
      <c r="W7" s="39">
        <v>6798.946949</v>
      </c>
      <c r="X7" s="39">
        <v>9814.381283</v>
      </c>
      <c r="Y7" s="44">
        <f t="shared" si="14"/>
        <v>-3015.434334</v>
      </c>
      <c r="Z7" s="45">
        <f t="shared" si="15"/>
        <v>-0.30724650357972</v>
      </c>
    </row>
    <row r="8" customHeight="true" spans="1:26">
      <c r="A8" s="24">
        <v>4</v>
      </c>
      <c r="B8" s="21" t="s">
        <v>17</v>
      </c>
      <c r="C8" s="22">
        <v>1873</v>
      </c>
      <c r="D8" s="23">
        <v>3659</v>
      </c>
      <c r="E8" s="23">
        <f t="shared" si="0"/>
        <v>-1786</v>
      </c>
      <c r="F8" s="31">
        <f t="shared" si="1"/>
        <v>-0.488111505875922</v>
      </c>
      <c r="G8" s="31">
        <f t="shared" si="2"/>
        <v>0.0187991809860286</v>
      </c>
      <c r="H8" s="31">
        <f t="shared" si="3"/>
        <v>0.0255650655021834</v>
      </c>
      <c r="I8" s="22">
        <v>28128</v>
      </c>
      <c r="J8" s="23">
        <v>46221</v>
      </c>
      <c r="K8" s="23">
        <f t="shared" si="4"/>
        <v>-18093</v>
      </c>
      <c r="L8" s="31">
        <f t="shared" si="5"/>
        <v>-0.391445446874797</v>
      </c>
      <c r="M8" s="38">
        <f t="shared" si="6"/>
        <v>15.0176187933796</v>
      </c>
      <c r="N8" s="38">
        <f t="shared" si="7"/>
        <v>12.6321399289423</v>
      </c>
      <c r="O8" s="39">
        <v>1856.21</v>
      </c>
      <c r="P8" s="39">
        <v>2003.21</v>
      </c>
      <c r="Q8" s="39">
        <f t="shared" si="8"/>
        <v>-147</v>
      </c>
      <c r="R8" s="31">
        <f t="shared" si="9"/>
        <v>-0.0733822215344372</v>
      </c>
      <c r="S8" s="39">
        <f t="shared" si="10"/>
        <v>0.991035771489589</v>
      </c>
      <c r="T8" s="39">
        <f t="shared" si="11"/>
        <v>0.547474719868817</v>
      </c>
      <c r="U8" s="39">
        <f t="shared" si="12"/>
        <v>0.443561051620772</v>
      </c>
      <c r="V8" s="31">
        <f t="shared" si="13"/>
        <v>0.810194581636676</v>
      </c>
      <c r="W8" s="39">
        <v>1396.297059</v>
      </c>
      <c r="X8" s="39">
        <v>1429.406024</v>
      </c>
      <c r="Y8" s="44">
        <f t="shared" si="14"/>
        <v>-33.1089649999999</v>
      </c>
      <c r="Z8" s="45">
        <f t="shared" si="15"/>
        <v>-0.0231627434361504</v>
      </c>
    </row>
    <row r="9" customHeight="true" spans="1:26">
      <c r="A9" s="20">
        <v>5</v>
      </c>
      <c r="B9" s="21" t="s">
        <v>18</v>
      </c>
      <c r="C9" s="22">
        <v>6992</v>
      </c>
      <c r="D9" s="23">
        <v>9799</v>
      </c>
      <c r="E9" s="23">
        <f t="shared" si="0"/>
        <v>-2807</v>
      </c>
      <c r="F9" s="31">
        <f t="shared" si="1"/>
        <v>-0.286457801816512</v>
      </c>
      <c r="G9" s="31">
        <f t="shared" si="2"/>
        <v>0.0701782559820138</v>
      </c>
      <c r="H9" s="31">
        <f t="shared" si="3"/>
        <v>0.0684646288209607</v>
      </c>
      <c r="I9" s="22">
        <v>92462</v>
      </c>
      <c r="J9" s="23">
        <v>109522</v>
      </c>
      <c r="K9" s="23">
        <f t="shared" si="4"/>
        <v>-17060</v>
      </c>
      <c r="L9" s="31">
        <f t="shared" si="5"/>
        <v>-0.155767790946111</v>
      </c>
      <c r="M9" s="38">
        <f t="shared" si="6"/>
        <v>13.2239702517162</v>
      </c>
      <c r="N9" s="38">
        <f t="shared" si="7"/>
        <v>11.1768547811001</v>
      </c>
      <c r="O9" s="39">
        <v>7844.135963</v>
      </c>
      <c r="P9" s="39">
        <v>8379.633708</v>
      </c>
      <c r="Q9" s="39">
        <f t="shared" si="8"/>
        <v>-535.497745</v>
      </c>
      <c r="R9" s="31">
        <f t="shared" si="9"/>
        <v>-0.0639046721682789</v>
      </c>
      <c r="S9" s="39">
        <f t="shared" si="10"/>
        <v>1.12187299241991</v>
      </c>
      <c r="T9" s="39">
        <f t="shared" si="11"/>
        <v>0.85515192448209</v>
      </c>
      <c r="U9" s="39">
        <f t="shared" si="12"/>
        <v>0.266721067937818</v>
      </c>
      <c r="V9" s="31">
        <f t="shared" si="13"/>
        <v>0.311899044253866</v>
      </c>
      <c r="W9" s="39">
        <v>5522.841252</v>
      </c>
      <c r="X9" s="39">
        <v>5881.246481</v>
      </c>
      <c r="Y9" s="44">
        <f t="shared" si="14"/>
        <v>-358.405229</v>
      </c>
      <c r="Z9" s="45">
        <f t="shared" si="15"/>
        <v>-0.0609403517022908</v>
      </c>
    </row>
    <row r="10" customHeight="true" spans="1:26">
      <c r="A10" s="24">
        <v>6</v>
      </c>
      <c r="B10" s="21" t="s">
        <v>19</v>
      </c>
      <c r="C10" s="22">
        <v>17</v>
      </c>
      <c r="D10" s="23">
        <v>149</v>
      </c>
      <c r="E10" s="23">
        <f t="shared" si="0"/>
        <v>-132</v>
      </c>
      <c r="F10" s="31">
        <f t="shared" si="1"/>
        <v>-0.885906040268456</v>
      </c>
      <c r="G10" s="31">
        <f t="shared" si="2"/>
        <v>0.000170627910711418</v>
      </c>
      <c r="H10" s="31">
        <f t="shared" si="3"/>
        <v>0.0010410480349345</v>
      </c>
      <c r="I10" s="22">
        <v>837</v>
      </c>
      <c r="J10" s="23">
        <v>1658</v>
      </c>
      <c r="K10" s="23">
        <f t="shared" si="4"/>
        <v>-821</v>
      </c>
      <c r="L10" s="31">
        <f t="shared" si="5"/>
        <v>-0.495174909529554</v>
      </c>
      <c r="M10" s="38">
        <f t="shared" si="6"/>
        <v>49.2352941176471</v>
      </c>
      <c r="N10" s="38">
        <f t="shared" si="7"/>
        <v>11.1275167785235</v>
      </c>
      <c r="O10" s="39">
        <v>3.441</v>
      </c>
      <c r="P10" s="39">
        <v>32.458437</v>
      </c>
      <c r="Q10" s="39">
        <f t="shared" si="8"/>
        <v>-29.017437</v>
      </c>
      <c r="R10" s="31">
        <f t="shared" si="9"/>
        <v>-0.893987501616298</v>
      </c>
      <c r="S10" s="39">
        <f t="shared" si="10"/>
        <v>0.202411764705882</v>
      </c>
      <c r="T10" s="39">
        <f t="shared" si="11"/>
        <v>0.217841859060403</v>
      </c>
      <c r="U10" s="39">
        <f t="shared" si="12"/>
        <v>-0.0154300943545204</v>
      </c>
      <c r="V10" s="31">
        <f t="shared" si="13"/>
        <v>-0.0708316318134337</v>
      </c>
      <c r="W10" s="39">
        <v>2.221</v>
      </c>
      <c r="X10" s="39">
        <v>20.710359</v>
      </c>
      <c r="Y10" s="44">
        <f t="shared" si="14"/>
        <v>-18.489359</v>
      </c>
      <c r="Z10" s="45">
        <f t="shared" si="15"/>
        <v>-0.892758981145619</v>
      </c>
    </row>
    <row r="11" customHeight="true" spans="1:26">
      <c r="A11" s="20">
        <v>7</v>
      </c>
      <c r="B11" s="21" t="s">
        <v>20</v>
      </c>
      <c r="C11" s="22">
        <v>6338</v>
      </c>
      <c r="D11" s="23">
        <v>8916</v>
      </c>
      <c r="E11" s="23">
        <f t="shared" si="0"/>
        <v>-2578</v>
      </c>
      <c r="F11" s="31">
        <f t="shared" si="1"/>
        <v>-0.289143113503813</v>
      </c>
      <c r="G11" s="31">
        <f t="shared" si="2"/>
        <v>0.0636140998875863</v>
      </c>
      <c r="H11" s="31">
        <f t="shared" si="3"/>
        <v>0.0622951965065502</v>
      </c>
      <c r="I11" s="22">
        <v>66683</v>
      </c>
      <c r="J11" s="23">
        <v>82908</v>
      </c>
      <c r="K11" s="23">
        <f t="shared" si="4"/>
        <v>-16225</v>
      </c>
      <c r="L11" s="31">
        <f t="shared" si="5"/>
        <v>-0.195698846914652</v>
      </c>
      <c r="M11" s="38">
        <f t="shared" si="6"/>
        <v>10.5211423161881</v>
      </c>
      <c r="N11" s="38">
        <f t="shared" si="7"/>
        <v>9.29878869448183</v>
      </c>
      <c r="O11" s="39">
        <v>5861.067766</v>
      </c>
      <c r="P11" s="39">
        <v>6678.547025</v>
      </c>
      <c r="Q11" s="39">
        <f t="shared" si="8"/>
        <v>-817.479259</v>
      </c>
      <c r="R11" s="31">
        <f t="shared" si="9"/>
        <v>-0.122403758772665</v>
      </c>
      <c r="S11" s="39">
        <f t="shared" si="10"/>
        <v>0.924750357526034</v>
      </c>
      <c r="T11" s="39">
        <f t="shared" si="11"/>
        <v>0.749051931920144</v>
      </c>
      <c r="U11" s="39">
        <f t="shared" si="12"/>
        <v>0.17569842560589</v>
      </c>
      <c r="V11" s="31">
        <f t="shared" si="13"/>
        <v>0.234561073963856</v>
      </c>
      <c r="W11" s="39">
        <v>4013.063795</v>
      </c>
      <c r="X11" s="39">
        <v>4511.050561</v>
      </c>
      <c r="Y11" s="44">
        <f t="shared" si="14"/>
        <v>-497.986766</v>
      </c>
      <c r="Z11" s="45">
        <f t="shared" si="15"/>
        <v>-0.110392636763</v>
      </c>
    </row>
    <row r="12" customHeight="true" spans="1:26">
      <c r="A12" s="24">
        <v>8</v>
      </c>
      <c r="B12" s="21" t="s">
        <v>21</v>
      </c>
      <c r="C12" s="22">
        <v>583</v>
      </c>
      <c r="D12" s="23">
        <v>422</v>
      </c>
      <c r="E12" s="23">
        <f t="shared" si="0"/>
        <v>161</v>
      </c>
      <c r="F12" s="31">
        <f t="shared" si="1"/>
        <v>0.381516587677725</v>
      </c>
      <c r="G12" s="31">
        <f t="shared" si="2"/>
        <v>0.00585153364380922</v>
      </c>
      <c r="H12" s="31">
        <f t="shared" si="3"/>
        <v>0.00294847161572052</v>
      </c>
      <c r="I12" s="22">
        <v>1765</v>
      </c>
      <c r="J12" s="23">
        <v>1307</v>
      </c>
      <c r="K12" s="23">
        <f t="shared" si="4"/>
        <v>458</v>
      </c>
      <c r="L12" s="31">
        <f t="shared" si="5"/>
        <v>0.350420811017598</v>
      </c>
      <c r="M12" s="38">
        <f t="shared" si="6"/>
        <v>3.02744425385935</v>
      </c>
      <c r="N12" s="38">
        <f t="shared" si="7"/>
        <v>3.09715639810427</v>
      </c>
      <c r="O12" s="39">
        <v>391.753462</v>
      </c>
      <c r="P12" s="39">
        <v>231.327312</v>
      </c>
      <c r="Q12" s="39">
        <f t="shared" si="8"/>
        <v>160.42615</v>
      </c>
      <c r="R12" s="31">
        <f t="shared" si="9"/>
        <v>0.693502849330649</v>
      </c>
      <c r="S12" s="39">
        <f t="shared" si="10"/>
        <v>0.671961341337907</v>
      </c>
      <c r="T12" s="39">
        <f t="shared" si="11"/>
        <v>0.548168985781991</v>
      </c>
      <c r="U12" s="39">
        <f t="shared" si="12"/>
        <v>0.123792355555917</v>
      </c>
      <c r="V12" s="31">
        <f t="shared" si="13"/>
        <v>0.225828820613265</v>
      </c>
      <c r="W12" s="39">
        <v>247.412648</v>
      </c>
      <c r="X12" s="39">
        <v>153.074908</v>
      </c>
      <c r="Y12" s="44">
        <f t="shared" si="14"/>
        <v>94.33774</v>
      </c>
      <c r="Z12" s="45">
        <f t="shared" si="15"/>
        <v>0.616284806129036</v>
      </c>
    </row>
    <row r="13" customHeight="true" spans="1:26">
      <c r="A13" s="20">
        <v>9</v>
      </c>
      <c r="B13" s="21" t="s">
        <v>22</v>
      </c>
      <c r="C13" s="22">
        <v>545</v>
      </c>
      <c r="D13" s="23">
        <v>984</v>
      </c>
      <c r="E13" s="23">
        <f t="shared" si="0"/>
        <v>-439</v>
      </c>
      <c r="F13" s="31">
        <f t="shared" si="1"/>
        <v>-0.446138211382114</v>
      </c>
      <c r="G13" s="31">
        <f t="shared" si="2"/>
        <v>0.00547013007868958</v>
      </c>
      <c r="H13" s="31">
        <f t="shared" si="3"/>
        <v>0.00687510917030568</v>
      </c>
      <c r="I13" s="22">
        <v>4401</v>
      </c>
      <c r="J13" s="23">
        <v>7896</v>
      </c>
      <c r="K13" s="23">
        <f t="shared" si="4"/>
        <v>-3495</v>
      </c>
      <c r="L13" s="31">
        <f t="shared" si="5"/>
        <v>-0.442629179331307</v>
      </c>
      <c r="M13" s="38">
        <f t="shared" si="6"/>
        <v>8.07522935779816</v>
      </c>
      <c r="N13" s="38">
        <f t="shared" si="7"/>
        <v>8.02439024390244</v>
      </c>
      <c r="O13" s="39">
        <v>253.245</v>
      </c>
      <c r="P13" s="39">
        <v>336.754718</v>
      </c>
      <c r="Q13" s="39">
        <f t="shared" si="8"/>
        <v>-83.509718</v>
      </c>
      <c r="R13" s="31">
        <f t="shared" si="9"/>
        <v>-0.247983809984809</v>
      </c>
      <c r="S13" s="39">
        <f t="shared" si="10"/>
        <v>0.464669724770642</v>
      </c>
      <c r="T13" s="39">
        <f t="shared" si="11"/>
        <v>0.342230404471545</v>
      </c>
      <c r="U13" s="39">
        <f t="shared" si="12"/>
        <v>0.122439320299097</v>
      </c>
      <c r="V13" s="31">
        <f t="shared" si="13"/>
        <v>0.357768680687978</v>
      </c>
      <c r="W13" s="39">
        <v>189.24</v>
      </c>
      <c r="X13" s="39">
        <v>256.586308</v>
      </c>
      <c r="Y13" s="44">
        <f t="shared" si="14"/>
        <v>-67.346308</v>
      </c>
      <c r="Z13" s="45">
        <f t="shared" si="15"/>
        <v>-0.262470388716143</v>
      </c>
    </row>
    <row r="14" customHeight="true" spans="1:26">
      <c r="A14" s="24">
        <v>10</v>
      </c>
      <c r="B14" s="21" t="s">
        <v>23</v>
      </c>
      <c r="C14" s="22">
        <v>546</v>
      </c>
      <c r="D14" s="23">
        <v>238</v>
      </c>
      <c r="E14" s="23">
        <f t="shared" si="0"/>
        <v>308</v>
      </c>
      <c r="F14" s="31">
        <f t="shared" si="1"/>
        <v>1.29411764705882</v>
      </c>
      <c r="G14" s="31">
        <f t="shared" si="2"/>
        <v>0.00548016701461378</v>
      </c>
      <c r="H14" s="31">
        <f t="shared" si="3"/>
        <v>0.00166288209606987</v>
      </c>
      <c r="I14" s="22">
        <v>4240</v>
      </c>
      <c r="J14" s="23">
        <v>1730</v>
      </c>
      <c r="K14" s="23">
        <f t="shared" si="4"/>
        <v>2510</v>
      </c>
      <c r="L14" s="31">
        <f t="shared" si="5"/>
        <v>1.45086705202312</v>
      </c>
      <c r="M14" s="38">
        <f t="shared" si="6"/>
        <v>7.76556776556777</v>
      </c>
      <c r="N14" s="38">
        <f t="shared" si="7"/>
        <v>7.26890756302521</v>
      </c>
      <c r="O14" s="39">
        <v>189.660882</v>
      </c>
      <c r="P14" s="39">
        <v>70.865584</v>
      </c>
      <c r="Q14" s="39">
        <f t="shared" si="8"/>
        <v>118.795298</v>
      </c>
      <c r="R14" s="31">
        <f t="shared" si="9"/>
        <v>1.67634684277773</v>
      </c>
      <c r="S14" s="39">
        <f t="shared" si="10"/>
        <v>0.347364252747253</v>
      </c>
      <c r="T14" s="39">
        <f t="shared" si="11"/>
        <v>0.297754554621849</v>
      </c>
      <c r="U14" s="39">
        <f t="shared" si="12"/>
        <v>0.049609698125404</v>
      </c>
      <c r="V14" s="31">
        <f t="shared" si="13"/>
        <v>0.16661272633901</v>
      </c>
      <c r="W14" s="39">
        <v>128.176336</v>
      </c>
      <c r="X14" s="39">
        <v>52.482482</v>
      </c>
      <c r="Y14" s="44">
        <f t="shared" si="14"/>
        <v>75.693854</v>
      </c>
      <c r="Z14" s="45">
        <f t="shared" si="15"/>
        <v>1.44226894604565</v>
      </c>
    </row>
    <row r="15" customHeight="true" spans="1:26">
      <c r="A15" s="20">
        <v>11</v>
      </c>
      <c r="B15" s="21" t="s">
        <v>24</v>
      </c>
      <c r="C15" s="22">
        <v>1236</v>
      </c>
      <c r="D15" s="23">
        <v>1793</v>
      </c>
      <c r="E15" s="23">
        <f t="shared" si="0"/>
        <v>-557</v>
      </c>
      <c r="F15" s="31">
        <f t="shared" si="1"/>
        <v>-0.310652537646403</v>
      </c>
      <c r="G15" s="31">
        <f t="shared" si="2"/>
        <v>0.0124056528023125</v>
      </c>
      <c r="H15" s="31">
        <f t="shared" si="3"/>
        <v>0.0125275109170306</v>
      </c>
      <c r="I15" s="22">
        <v>26148</v>
      </c>
      <c r="J15" s="23">
        <v>42991</v>
      </c>
      <c r="K15" s="23">
        <f t="shared" si="4"/>
        <v>-16843</v>
      </c>
      <c r="L15" s="31">
        <f t="shared" si="5"/>
        <v>-0.391779674815659</v>
      </c>
      <c r="M15" s="38">
        <f t="shared" si="6"/>
        <v>21.1553398058252</v>
      </c>
      <c r="N15" s="38">
        <f t="shared" si="7"/>
        <v>23.9771332961517</v>
      </c>
      <c r="O15" s="39">
        <v>427.178111</v>
      </c>
      <c r="P15" s="39">
        <v>620.278187</v>
      </c>
      <c r="Q15" s="39">
        <f t="shared" si="8"/>
        <v>-193.100076</v>
      </c>
      <c r="R15" s="31">
        <f t="shared" si="9"/>
        <v>-0.311312053280378</v>
      </c>
      <c r="S15" s="39">
        <f t="shared" si="10"/>
        <v>0.345613358414239</v>
      </c>
      <c r="T15" s="39">
        <f t="shared" si="11"/>
        <v>0.345944331846068</v>
      </c>
      <c r="U15" s="39">
        <f t="shared" si="12"/>
        <v>-0.000330973431828585</v>
      </c>
      <c r="V15" s="31">
        <f t="shared" si="13"/>
        <v>-0.000956724540224164</v>
      </c>
      <c r="W15" s="39">
        <v>366.92598</v>
      </c>
      <c r="X15" s="39">
        <v>552.342631</v>
      </c>
      <c r="Y15" s="44">
        <f t="shared" si="14"/>
        <v>-185.416651</v>
      </c>
      <c r="Z15" s="45">
        <f t="shared" si="15"/>
        <v>-0.335691363645621</v>
      </c>
    </row>
    <row r="16" customHeight="true" spans="1:26">
      <c r="A16" s="24">
        <v>12</v>
      </c>
      <c r="B16" s="21" t="s">
        <v>25</v>
      </c>
      <c r="C16" s="22">
        <v>1007</v>
      </c>
      <c r="D16" s="23">
        <v>1441</v>
      </c>
      <c r="E16" s="23">
        <f t="shared" si="0"/>
        <v>-434</v>
      </c>
      <c r="F16" s="31">
        <f t="shared" si="1"/>
        <v>-0.30117973629424</v>
      </c>
      <c r="G16" s="31">
        <f t="shared" si="2"/>
        <v>0.0101071944756705</v>
      </c>
      <c r="H16" s="31">
        <f t="shared" si="3"/>
        <v>0.0100681222707424</v>
      </c>
      <c r="I16" s="22">
        <v>7970</v>
      </c>
      <c r="J16" s="23">
        <v>10779</v>
      </c>
      <c r="K16" s="23">
        <f t="shared" si="4"/>
        <v>-2809</v>
      </c>
      <c r="L16" s="31">
        <f t="shared" si="5"/>
        <v>-0.260599313479915</v>
      </c>
      <c r="M16" s="38">
        <f t="shared" si="6"/>
        <v>7.91459781529295</v>
      </c>
      <c r="N16" s="38">
        <f t="shared" si="7"/>
        <v>7.48022206800833</v>
      </c>
      <c r="O16" s="39">
        <v>206.758</v>
      </c>
      <c r="P16" s="39">
        <v>275.713809</v>
      </c>
      <c r="Q16" s="39">
        <f t="shared" si="8"/>
        <v>-68.955809</v>
      </c>
      <c r="R16" s="31">
        <f t="shared" si="9"/>
        <v>-0.250099221544613</v>
      </c>
      <c r="S16" s="39">
        <f t="shared" si="10"/>
        <v>0.205320754716981</v>
      </c>
      <c r="T16" s="39">
        <f t="shared" si="11"/>
        <v>0.191335051353227</v>
      </c>
      <c r="U16" s="39">
        <f t="shared" si="12"/>
        <v>0.0139857033637542</v>
      </c>
      <c r="V16" s="31">
        <f t="shared" si="13"/>
        <v>0.0730953542742931</v>
      </c>
      <c r="W16" s="39">
        <v>126.41</v>
      </c>
      <c r="X16" s="39">
        <v>165.361161</v>
      </c>
      <c r="Y16" s="44">
        <f t="shared" si="14"/>
        <v>-38.951161</v>
      </c>
      <c r="Z16" s="45">
        <f t="shared" si="15"/>
        <v>-0.235552053241813</v>
      </c>
    </row>
    <row r="17" customHeight="true" spans="1:26">
      <c r="A17" s="20">
        <v>13</v>
      </c>
      <c r="B17" s="21" t="s">
        <v>26</v>
      </c>
      <c r="C17" s="22">
        <v>1144</v>
      </c>
      <c r="D17" s="23">
        <v>1566</v>
      </c>
      <c r="E17" s="23">
        <f t="shared" si="0"/>
        <v>-422</v>
      </c>
      <c r="F17" s="31">
        <f t="shared" si="1"/>
        <v>-0.269476372924649</v>
      </c>
      <c r="G17" s="31">
        <f t="shared" si="2"/>
        <v>0.011482254697286</v>
      </c>
      <c r="H17" s="31">
        <f t="shared" si="3"/>
        <v>0.0109414847161572</v>
      </c>
      <c r="I17" s="22">
        <v>6910</v>
      </c>
      <c r="J17" s="23">
        <v>10556</v>
      </c>
      <c r="K17" s="23">
        <f t="shared" si="4"/>
        <v>-3646</v>
      </c>
      <c r="L17" s="31">
        <f t="shared" si="5"/>
        <v>-0.345395983327018</v>
      </c>
      <c r="M17" s="38">
        <f t="shared" si="6"/>
        <v>6.04020979020979</v>
      </c>
      <c r="N17" s="38">
        <f t="shared" si="7"/>
        <v>6.74074074074074</v>
      </c>
      <c r="O17" s="39">
        <v>397.855536</v>
      </c>
      <c r="P17" s="39">
        <v>528.518398</v>
      </c>
      <c r="Q17" s="39">
        <f t="shared" si="8"/>
        <v>-130.662862</v>
      </c>
      <c r="R17" s="31">
        <f t="shared" si="9"/>
        <v>-0.247224812786934</v>
      </c>
      <c r="S17" s="39">
        <f t="shared" si="10"/>
        <v>0.347775818181818</v>
      </c>
      <c r="T17" s="39">
        <f t="shared" si="11"/>
        <v>0.337495784163474</v>
      </c>
      <c r="U17" s="39">
        <f t="shared" si="12"/>
        <v>0.0102800340183443</v>
      </c>
      <c r="V17" s="31">
        <f t="shared" si="13"/>
        <v>0.0304597405381659</v>
      </c>
      <c r="W17" s="39">
        <v>225.230025</v>
      </c>
      <c r="X17" s="39">
        <v>304.115501</v>
      </c>
      <c r="Y17" s="44">
        <f t="shared" si="14"/>
        <v>-78.885476</v>
      </c>
      <c r="Z17" s="45">
        <f t="shared" si="15"/>
        <v>-0.259393144185702</v>
      </c>
    </row>
    <row r="18" customHeight="true" spans="1:26">
      <c r="A18" s="24">
        <v>14</v>
      </c>
      <c r="B18" s="21" t="s">
        <v>27</v>
      </c>
      <c r="C18" s="22">
        <v>1732</v>
      </c>
      <c r="D18" s="23">
        <v>2130</v>
      </c>
      <c r="E18" s="23">
        <f t="shared" si="0"/>
        <v>-398</v>
      </c>
      <c r="F18" s="31">
        <f t="shared" si="1"/>
        <v>-0.186854460093897</v>
      </c>
      <c r="G18" s="31">
        <f t="shared" si="2"/>
        <v>0.0173839730207162</v>
      </c>
      <c r="H18" s="31">
        <f t="shared" si="3"/>
        <v>0.014882096069869</v>
      </c>
      <c r="I18" s="22">
        <v>26326</v>
      </c>
      <c r="J18" s="23">
        <v>33357</v>
      </c>
      <c r="K18" s="23">
        <f t="shared" si="4"/>
        <v>-7031</v>
      </c>
      <c r="L18" s="31">
        <f t="shared" si="5"/>
        <v>-0.210780345954372</v>
      </c>
      <c r="M18" s="38">
        <f t="shared" si="6"/>
        <v>15.1997690531178</v>
      </c>
      <c r="N18" s="38">
        <f t="shared" si="7"/>
        <v>15.6605633802817</v>
      </c>
      <c r="O18" s="39">
        <v>616.026111</v>
      </c>
      <c r="P18" s="39">
        <v>693.955799</v>
      </c>
      <c r="Q18" s="39">
        <f t="shared" si="8"/>
        <v>-77.9296879999999</v>
      </c>
      <c r="R18" s="31">
        <f t="shared" si="9"/>
        <v>-0.112297768982258</v>
      </c>
      <c r="S18" s="39">
        <f t="shared" si="10"/>
        <v>0.355673274249423</v>
      </c>
      <c r="T18" s="39">
        <f t="shared" si="11"/>
        <v>0.325800844600939</v>
      </c>
      <c r="U18" s="39">
        <f t="shared" si="12"/>
        <v>0.0298724296484837</v>
      </c>
      <c r="V18" s="31">
        <f t="shared" si="13"/>
        <v>0.0916892332954916</v>
      </c>
      <c r="W18" s="39">
        <v>463.410708</v>
      </c>
      <c r="X18" s="39">
        <v>516.560886</v>
      </c>
      <c r="Y18" s="44">
        <f t="shared" si="14"/>
        <v>-53.150178</v>
      </c>
      <c r="Z18" s="45">
        <f t="shared" si="15"/>
        <v>-0.102892378111648</v>
      </c>
    </row>
    <row r="19" customHeight="true" spans="1:26">
      <c r="A19" s="20">
        <v>15</v>
      </c>
      <c r="B19" s="21" t="s">
        <v>28</v>
      </c>
      <c r="C19" s="22">
        <v>401</v>
      </c>
      <c r="D19" s="23">
        <v>444</v>
      </c>
      <c r="E19" s="23">
        <f t="shared" si="0"/>
        <v>-43</v>
      </c>
      <c r="F19" s="31">
        <f t="shared" si="1"/>
        <v>-0.0968468468468468</v>
      </c>
      <c r="G19" s="31">
        <f t="shared" si="2"/>
        <v>0.00402481130560462</v>
      </c>
      <c r="H19" s="31">
        <f t="shared" si="3"/>
        <v>0.00310218340611354</v>
      </c>
      <c r="I19" s="22">
        <v>5045</v>
      </c>
      <c r="J19" s="23">
        <v>5858</v>
      </c>
      <c r="K19" s="23">
        <f t="shared" si="4"/>
        <v>-813</v>
      </c>
      <c r="L19" s="31">
        <f t="shared" si="5"/>
        <v>-0.138784568111984</v>
      </c>
      <c r="M19" s="38">
        <f t="shared" si="6"/>
        <v>12.5810473815461</v>
      </c>
      <c r="N19" s="38">
        <f t="shared" si="7"/>
        <v>13.1936936936937</v>
      </c>
      <c r="O19" s="39">
        <v>155.358152</v>
      </c>
      <c r="P19" s="39">
        <v>147.582421</v>
      </c>
      <c r="Q19" s="39">
        <f t="shared" si="8"/>
        <v>7.77573099999998</v>
      </c>
      <c r="R19" s="31">
        <f t="shared" si="9"/>
        <v>0.0526873793458096</v>
      </c>
      <c r="S19" s="39">
        <f t="shared" si="10"/>
        <v>0.387426812967581</v>
      </c>
      <c r="T19" s="39">
        <f t="shared" si="11"/>
        <v>0.33239284009009</v>
      </c>
      <c r="U19" s="39">
        <f t="shared" si="12"/>
        <v>0.0550339728774909</v>
      </c>
      <c r="V19" s="31">
        <f t="shared" si="13"/>
        <v>0.165569068402842</v>
      </c>
      <c r="W19" s="39">
        <v>110.686938</v>
      </c>
      <c r="X19" s="39">
        <v>102.201422</v>
      </c>
      <c r="Y19" s="44">
        <f t="shared" si="14"/>
        <v>8.485516</v>
      </c>
      <c r="Z19" s="45">
        <f t="shared" si="15"/>
        <v>0.0830273770554778</v>
      </c>
    </row>
    <row r="20" customHeight="true" spans="1:26">
      <c r="A20" s="24">
        <v>16</v>
      </c>
      <c r="B20" s="21" t="s">
        <v>29</v>
      </c>
      <c r="C20" s="22">
        <v>709</v>
      </c>
      <c r="D20" s="23">
        <v>960</v>
      </c>
      <c r="E20" s="23">
        <f t="shared" si="0"/>
        <v>-251</v>
      </c>
      <c r="F20" s="31">
        <f t="shared" si="1"/>
        <v>-0.261458333333333</v>
      </c>
      <c r="G20" s="31">
        <f t="shared" si="2"/>
        <v>0.00711618757025855</v>
      </c>
      <c r="H20" s="31">
        <f t="shared" si="3"/>
        <v>0.00670742358078603</v>
      </c>
      <c r="I20" s="22">
        <v>2230</v>
      </c>
      <c r="J20" s="23">
        <v>3269</v>
      </c>
      <c r="K20" s="23">
        <f t="shared" si="4"/>
        <v>-1039</v>
      </c>
      <c r="L20" s="31">
        <f t="shared" si="5"/>
        <v>-0.317834200061181</v>
      </c>
      <c r="M20" s="38">
        <f t="shared" si="6"/>
        <v>3.14527503526093</v>
      </c>
      <c r="N20" s="38">
        <f t="shared" si="7"/>
        <v>3.40520833333333</v>
      </c>
      <c r="O20" s="39">
        <v>432.045</v>
      </c>
      <c r="P20" s="39">
        <v>518.782342</v>
      </c>
      <c r="Q20" s="39">
        <f t="shared" si="8"/>
        <v>-86.737342</v>
      </c>
      <c r="R20" s="31">
        <f t="shared" si="9"/>
        <v>-0.167194090811981</v>
      </c>
      <c r="S20" s="39">
        <f t="shared" si="10"/>
        <v>0.609372355430183</v>
      </c>
      <c r="T20" s="39">
        <f t="shared" si="11"/>
        <v>0.540398272916667</v>
      </c>
      <c r="U20" s="39">
        <f t="shared" si="12"/>
        <v>0.0689740825135168</v>
      </c>
      <c r="V20" s="31">
        <f t="shared" si="13"/>
        <v>0.127635645727079</v>
      </c>
      <c r="W20" s="39">
        <v>265.3848</v>
      </c>
      <c r="X20" s="39">
        <v>316.987282</v>
      </c>
      <c r="Y20" s="44">
        <f t="shared" si="14"/>
        <v>-51.602482</v>
      </c>
      <c r="Z20" s="45">
        <f t="shared" si="15"/>
        <v>-0.162790386019336</v>
      </c>
    </row>
    <row r="21" customHeight="true" spans="1:26">
      <c r="A21" s="20">
        <v>17</v>
      </c>
      <c r="B21" s="21" t="s">
        <v>30</v>
      </c>
      <c r="C21" s="22">
        <v>847</v>
      </c>
      <c r="D21" s="23">
        <v>994</v>
      </c>
      <c r="E21" s="23">
        <f t="shared" si="0"/>
        <v>-147</v>
      </c>
      <c r="F21" s="31">
        <f t="shared" si="1"/>
        <v>-0.147887323943662</v>
      </c>
      <c r="G21" s="31">
        <f t="shared" si="2"/>
        <v>0.0085012847277983</v>
      </c>
      <c r="H21" s="31">
        <f t="shared" si="3"/>
        <v>0.00694497816593886</v>
      </c>
      <c r="I21" s="22">
        <v>7549</v>
      </c>
      <c r="J21" s="23">
        <v>9545</v>
      </c>
      <c r="K21" s="23">
        <f t="shared" si="4"/>
        <v>-1996</v>
      </c>
      <c r="L21" s="31">
        <f t="shared" si="5"/>
        <v>-0.209114719748559</v>
      </c>
      <c r="M21" s="38">
        <f t="shared" si="6"/>
        <v>8.91263282172373</v>
      </c>
      <c r="N21" s="38">
        <f t="shared" si="7"/>
        <v>9.60261569416499</v>
      </c>
      <c r="O21" s="39">
        <v>295.983172</v>
      </c>
      <c r="P21" s="39">
        <v>333.325491</v>
      </c>
      <c r="Q21" s="39">
        <f t="shared" si="8"/>
        <v>-37.342319</v>
      </c>
      <c r="R21" s="31">
        <f t="shared" si="9"/>
        <v>-0.112029592720228</v>
      </c>
      <c r="S21" s="39">
        <f t="shared" si="10"/>
        <v>0.349448845336482</v>
      </c>
      <c r="T21" s="39">
        <f t="shared" si="11"/>
        <v>0.335337516096579</v>
      </c>
      <c r="U21" s="39">
        <f t="shared" si="12"/>
        <v>0.0141113292399023</v>
      </c>
      <c r="V21" s="31">
        <f t="shared" si="13"/>
        <v>0.0420809738324599</v>
      </c>
      <c r="W21" s="39">
        <v>232.708922</v>
      </c>
      <c r="X21" s="39">
        <v>257.055376</v>
      </c>
      <c r="Y21" s="44">
        <f t="shared" si="14"/>
        <v>-24.346454</v>
      </c>
      <c r="Z21" s="45">
        <f t="shared" si="15"/>
        <v>-0.0947128761858691</v>
      </c>
    </row>
    <row r="22" customHeight="true" spans="1:26">
      <c r="A22" s="24">
        <v>18</v>
      </c>
      <c r="B22" s="21" t="s">
        <v>31</v>
      </c>
      <c r="C22" s="22">
        <v>477</v>
      </c>
      <c r="D22" s="23">
        <v>713</v>
      </c>
      <c r="E22" s="23">
        <f t="shared" si="0"/>
        <v>-236</v>
      </c>
      <c r="F22" s="31">
        <f t="shared" si="1"/>
        <v>-0.330995792426367</v>
      </c>
      <c r="G22" s="31">
        <f t="shared" si="2"/>
        <v>0.00478761843584391</v>
      </c>
      <c r="H22" s="31">
        <f t="shared" si="3"/>
        <v>0.00498165938864629</v>
      </c>
      <c r="I22" s="22">
        <v>3790</v>
      </c>
      <c r="J22" s="23">
        <v>4686</v>
      </c>
      <c r="K22" s="23">
        <f t="shared" si="4"/>
        <v>-896</v>
      </c>
      <c r="L22" s="31">
        <f t="shared" si="5"/>
        <v>-0.191207853179684</v>
      </c>
      <c r="M22" s="38">
        <f t="shared" si="6"/>
        <v>7.94549266247379</v>
      </c>
      <c r="N22" s="38">
        <f t="shared" si="7"/>
        <v>6.57223001402525</v>
      </c>
      <c r="O22" s="39">
        <v>122.7673</v>
      </c>
      <c r="P22" s="39">
        <v>171.85333</v>
      </c>
      <c r="Q22" s="39">
        <f t="shared" si="8"/>
        <v>-49.08603</v>
      </c>
      <c r="R22" s="31">
        <f t="shared" si="9"/>
        <v>-0.285627459182781</v>
      </c>
      <c r="S22" s="39">
        <f t="shared" si="10"/>
        <v>0.257373794549266</v>
      </c>
      <c r="T22" s="39">
        <f t="shared" si="11"/>
        <v>0.241028513323983</v>
      </c>
      <c r="U22" s="39">
        <f t="shared" si="12"/>
        <v>0.0163452812252831</v>
      </c>
      <c r="V22" s="31">
        <f t="shared" si="13"/>
        <v>0.0678147203410421</v>
      </c>
      <c r="W22" s="39">
        <v>88.619754</v>
      </c>
      <c r="X22" s="39">
        <v>121.505606</v>
      </c>
      <c r="Y22" s="44">
        <f t="shared" si="14"/>
        <v>-32.885852</v>
      </c>
      <c r="Z22" s="45">
        <f t="shared" si="15"/>
        <v>-0.270652960654342</v>
      </c>
    </row>
    <row r="23" customHeight="true" spans="1:26">
      <c r="A23" s="20">
        <v>19</v>
      </c>
      <c r="B23" s="21" t="s">
        <v>32</v>
      </c>
      <c r="C23" s="22">
        <v>425</v>
      </c>
      <c r="D23" s="23">
        <v>1260</v>
      </c>
      <c r="E23" s="23">
        <f t="shared" si="0"/>
        <v>-835</v>
      </c>
      <c r="F23" s="31">
        <f t="shared" si="1"/>
        <v>-0.662698412698413</v>
      </c>
      <c r="G23" s="31">
        <f t="shared" si="2"/>
        <v>0.00426569776778545</v>
      </c>
      <c r="H23" s="31">
        <f t="shared" si="3"/>
        <v>0.00880349344978166</v>
      </c>
      <c r="I23" s="22">
        <v>3133</v>
      </c>
      <c r="J23" s="23">
        <v>9573</v>
      </c>
      <c r="K23" s="23">
        <f t="shared" si="4"/>
        <v>-6440</v>
      </c>
      <c r="L23" s="31">
        <f t="shared" si="5"/>
        <v>-0.672725373446151</v>
      </c>
      <c r="M23" s="38">
        <f t="shared" si="6"/>
        <v>7.37176470588235</v>
      </c>
      <c r="N23" s="38">
        <f t="shared" si="7"/>
        <v>7.59761904761905</v>
      </c>
      <c r="O23" s="39">
        <v>136.099523</v>
      </c>
      <c r="P23" s="39">
        <v>382.89045</v>
      </c>
      <c r="Q23" s="39">
        <f t="shared" si="8"/>
        <v>-246.790927</v>
      </c>
      <c r="R23" s="31">
        <f t="shared" si="9"/>
        <v>-0.644547094345132</v>
      </c>
      <c r="S23" s="39">
        <f t="shared" si="10"/>
        <v>0.320234171764706</v>
      </c>
      <c r="T23" s="39">
        <f t="shared" si="11"/>
        <v>0.30388130952381</v>
      </c>
      <c r="U23" s="39">
        <f t="shared" si="12"/>
        <v>0.0163528622408964</v>
      </c>
      <c r="V23" s="31">
        <f t="shared" si="13"/>
        <v>0.0538133202944326</v>
      </c>
      <c r="W23" s="39">
        <v>90.571085</v>
      </c>
      <c r="X23" s="39">
        <v>254.824709</v>
      </c>
      <c r="Y23" s="44">
        <f t="shared" si="14"/>
        <v>-164.253624</v>
      </c>
      <c r="Z23" s="45">
        <f t="shared" si="15"/>
        <v>-0.644574949754971</v>
      </c>
    </row>
    <row r="24" customHeight="true" spans="1:26">
      <c r="A24" s="24">
        <v>20</v>
      </c>
      <c r="B24" s="21" t="s">
        <v>33</v>
      </c>
      <c r="C24" s="22">
        <v>657</v>
      </c>
      <c r="D24" s="23">
        <v>549</v>
      </c>
      <c r="E24" s="23">
        <f t="shared" si="0"/>
        <v>108</v>
      </c>
      <c r="F24" s="31">
        <f t="shared" si="1"/>
        <v>0.19672131147541</v>
      </c>
      <c r="G24" s="31">
        <f t="shared" si="2"/>
        <v>0.0065942669022001</v>
      </c>
      <c r="H24" s="31">
        <f t="shared" si="3"/>
        <v>0.00383580786026201</v>
      </c>
      <c r="I24" s="22">
        <v>18167</v>
      </c>
      <c r="J24" s="23">
        <v>14154</v>
      </c>
      <c r="K24" s="23">
        <f t="shared" si="4"/>
        <v>4013</v>
      </c>
      <c r="L24" s="31">
        <f t="shared" si="5"/>
        <v>0.283524092129433</v>
      </c>
      <c r="M24" s="38">
        <f t="shared" si="6"/>
        <v>27.6514459665145</v>
      </c>
      <c r="N24" s="38">
        <f t="shared" si="7"/>
        <v>25.7814207650273</v>
      </c>
      <c r="O24" s="39">
        <v>223.129248</v>
      </c>
      <c r="P24" s="39">
        <v>170.173442</v>
      </c>
      <c r="Q24" s="39">
        <f t="shared" si="8"/>
        <v>52.955806</v>
      </c>
      <c r="R24" s="31">
        <f t="shared" si="9"/>
        <v>0.311187253296551</v>
      </c>
      <c r="S24" s="39">
        <f t="shared" si="10"/>
        <v>0.339618337899543</v>
      </c>
      <c r="T24" s="39">
        <f t="shared" si="11"/>
        <v>0.309969839708561</v>
      </c>
      <c r="U24" s="39">
        <f t="shared" si="12"/>
        <v>0.0296484981909824</v>
      </c>
      <c r="V24" s="31">
        <f t="shared" si="13"/>
        <v>0.0956496226176663</v>
      </c>
      <c r="W24" s="39">
        <v>188.303683</v>
      </c>
      <c r="X24" s="39">
        <v>137.050973</v>
      </c>
      <c r="Y24" s="44">
        <f t="shared" si="14"/>
        <v>51.25271</v>
      </c>
      <c r="Z24" s="45">
        <f t="shared" si="15"/>
        <v>0.373968231513395</v>
      </c>
    </row>
    <row r="25" customHeight="true" spans="1:26">
      <c r="A25" s="24">
        <v>21</v>
      </c>
      <c r="B25" s="21" t="s">
        <v>34</v>
      </c>
      <c r="C25" s="22">
        <v>4139</v>
      </c>
      <c r="D25" s="23">
        <v>881</v>
      </c>
      <c r="E25" s="23">
        <f t="shared" si="0"/>
        <v>3258</v>
      </c>
      <c r="F25" s="31">
        <f t="shared" si="1"/>
        <v>3.69807037457435</v>
      </c>
      <c r="G25" s="31">
        <f t="shared" si="2"/>
        <v>0.0415428777902682</v>
      </c>
      <c r="H25" s="31">
        <f t="shared" si="3"/>
        <v>0.00615545851528384</v>
      </c>
      <c r="I25" s="22">
        <v>136309</v>
      </c>
      <c r="J25" s="23">
        <v>25937</v>
      </c>
      <c r="K25" s="23">
        <f t="shared" si="4"/>
        <v>110372</v>
      </c>
      <c r="L25" s="31">
        <f t="shared" si="5"/>
        <v>4.25538805567336</v>
      </c>
      <c r="M25" s="38">
        <f t="shared" si="6"/>
        <v>32.9328340178787</v>
      </c>
      <c r="N25" s="38">
        <f t="shared" si="7"/>
        <v>29.4404086265607</v>
      </c>
      <c r="O25" s="39">
        <v>2655.993277</v>
      </c>
      <c r="P25" s="39">
        <v>509.333011</v>
      </c>
      <c r="Q25" s="39">
        <f t="shared" si="8"/>
        <v>2146.660266</v>
      </c>
      <c r="R25" s="31">
        <f t="shared" si="9"/>
        <v>4.21464978636541</v>
      </c>
      <c r="S25" s="39">
        <f t="shared" si="10"/>
        <v>0.641699269630346</v>
      </c>
      <c r="T25" s="39">
        <f t="shared" si="11"/>
        <v>0.578130545970488</v>
      </c>
      <c r="U25" s="39">
        <f t="shared" si="12"/>
        <v>0.0635687236598574</v>
      </c>
      <c r="V25" s="31">
        <f t="shared" si="13"/>
        <v>0.109955656387515</v>
      </c>
      <c r="W25" s="39">
        <v>2366.085146</v>
      </c>
      <c r="X25" s="39">
        <v>456.790561</v>
      </c>
      <c r="Y25" s="44">
        <f t="shared" si="14"/>
        <v>1909.294585</v>
      </c>
      <c r="Z25" s="45">
        <f t="shared" si="15"/>
        <v>4.17980306077297</v>
      </c>
    </row>
    <row r="26" customHeight="true" spans="1:26">
      <c r="A26" s="20">
        <v>22</v>
      </c>
      <c r="B26" s="21" t="s">
        <v>35</v>
      </c>
      <c r="C26" s="22">
        <v>277</v>
      </c>
      <c r="D26" s="23">
        <v>324</v>
      </c>
      <c r="E26" s="23">
        <f t="shared" si="0"/>
        <v>-47</v>
      </c>
      <c r="F26" s="31">
        <f t="shared" si="1"/>
        <v>-0.145061728395062</v>
      </c>
      <c r="G26" s="31">
        <f t="shared" si="2"/>
        <v>0.00278023125100369</v>
      </c>
      <c r="H26" s="31">
        <f t="shared" si="3"/>
        <v>0.00226375545851528</v>
      </c>
      <c r="I26" s="22">
        <v>3123</v>
      </c>
      <c r="J26" s="23">
        <v>4199</v>
      </c>
      <c r="K26" s="23">
        <f t="shared" si="4"/>
        <v>-1076</v>
      </c>
      <c r="L26" s="31">
        <f t="shared" si="5"/>
        <v>-0.256251488449631</v>
      </c>
      <c r="M26" s="38">
        <f t="shared" si="6"/>
        <v>11.2743682310469</v>
      </c>
      <c r="N26" s="38">
        <f t="shared" si="7"/>
        <v>12.9598765432099</v>
      </c>
      <c r="O26" s="39">
        <v>108.746885</v>
      </c>
      <c r="P26" s="39">
        <v>118.18923</v>
      </c>
      <c r="Q26" s="39">
        <f t="shared" si="8"/>
        <v>-9.44234499999999</v>
      </c>
      <c r="R26" s="31">
        <f t="shared" si="9"/>
        <v>-0.0798917549424765</v>
      </c>
      <c r="S26" s="39">
        <f t="shared" si="10"/>
        <v>0.392588032490975</v>
      </c>
      <c r="T26" s="39">
        <f t="shared" si="11"/>
        <v>0.364781574074074</v>
      </c>
      <c r="U26" s="39">
        <f t="shared" si="12"/>
        <v>0.0278064584169007</v>
      </c>
      <c r="V26" s="31">
        <f t="shared" si="13"/>
        <v>0.0762276945799191</v>
      </c>
      <c r="W26" s="39">
        <v>79.39982</v>
      </c>
      <c r="X26" s="39">
        <v>85.326453</v>
      </c>
      <c r="Y26" s="44">
        <f t="shared" si="14"/>
        <v>-5.926633</v>
      </c>
      <c r="Z26" s="45">
        <f t="shared" si="15"/>
        <v>-0.0694583308179938</v>
      </c>
    </row>
    <row r="27" customHeight="true" spans="1:26">
      <c r="A27" s="24">
        <v>23</v>
      </c>
      <c r="B27" s="21" t="s">
        <v>36</v>
      </c>
      <c r="C27" s="22">
        <v>6631</v>
      </c>
      <c r="D27" s="23">
        <v>7415</v>
      </c>
      <c r="E27" s="23">
        <f t="shared" si="0"/>
        <v>-784</v>
      </c>
      <c r="F27" s="31">
        <f t="shared" si="1"/>
        <v>-0.105731625084289</v>
      </c>
      <c r="G27" s="31">
        <f t="shared" si="2"/>
        <v>0.0665549221133772</v>
      </c>
      <c r="H27" s="31">
        <f t="shared" si="3"/>
        <v>0.0518078602620087</v>
      </c>
      <c r="I27" s="22">
        <v>49211</v>
      </c>
      <c r="J27" s="23">
        <v>80177</v>
      </c>
      <c r="K27" s="23">
        <f t="shared" si="4"/>
        <v>-30966</v>
      </c>
      <c r="L27" s="31">
        <f t="shared" si="5"/>
        <v>-0.386220487172132</v>
      </c>
      <c r="M27" s="38">
        <f t="shared" si="6"/>
        <v>7.42135424521188</v>
      </c>
      <c r="N27" s="38">
        <f t="shared" si="7"/>
        <v>10.8128118678355</v>
      </c>
      <c r="O27" s="39">
        <v>1433.907411</v>
      </c>
      <c r="P27" s="39">
        <v>1435.48854</v>
      </c>
      <c r="Q27" s="39">
        <f t="shared" si="8"/>
        <v>-1.58112900000015</v>
      </c>
      <c r="R27" s="31">
        <f t="shared" si="9"/>
        <v>-0.00110145706910356</v>
      </c>
      <c r="S27" s="39">
        <f t="shared" si="10"/>
        <v>0.216243011762932</v>
      </c>
      <c r="T27" s="39">
        <f t="shared" si="11"/>
        <v>0.193592520566419</v>
      </c>
      <c r="U27" s="39">
        <f t="shared" si="12"/>
        <v>0.0226504911965122</v>
      </c>
      <c r="V27" s="31">
        <f t="shared" si="13"/>
        <v>0.117000858970381</v>
      </c>
      <c r="W27" s="39">
        <v>1189.365777</v>
      </c>
      <c r="X27" s="39">
        <v>1244.966191</v>
      </c>
      <c r="Y27" s="44">
        <f t="shared" si="14"/>
        <v>-55.600414</v>
      </c>
      <c r="Z27" s="45">
        <f t="shared" si="15"/>
        <v>-0.0446601798522254</v>
      </c>
    </row>
    <row r="28" customHeight="true" spans="1:26">
      <c r="A28" s="24">
        <v>24</v>
      </c>
      <c r="B28" s="21" t="s">
        <v>37</v>
      </c>
      <c r="C28" s="22">
        <v>125</v>
      </c>
      <c r="D28" s="23">
        <v>256</v>
      </c>
      <c r="E28" s="23">
        <f t="shared" si="0"/>
        <v>-131</v>
      </c>
      <c r="F28" s="31">
        <f t="shared" si="1"/>
        <v>-0.51171875</v>
      </c>
      <c r="G28" s="31">
        <f t="shared" si="2"/>
        <v>0.00125461699052513</v>
      </c>
      <c r="H28" s="31">
        <f t="shared" si="3"/>
        <v>0.00178864628820961</v>
      </c>
      <c r="I28" s="22">
        <v>668</v>
      </c>
      <c r="J28" s="23">
        <v>1301</v>
      </c>
      <c r="K28" s="23">
        <f t="shared" si="4"/>
        <v>-633</v>
      </c>
      <c r="L28" s="31">
        <f t="shared" si="5"/>
        <v>-0.486548808608762</v>
      </c>
      <c r="M28" s="38">
        <f t="shared" si="6"/>
        <v>5.344</v>
      </c>
      <c r="N28" s="38">
        <f t="shared" si="7"/>
        <v>5.08203125</v>
      </c>
      <c r="O28" s="39">
        <v>52.414213</v>
      </c>
      <c r="P28" s="39">
        <v>97.000681</v>
      </c>
      <c r="Q28" s="39">
        <f t="shared" si="8"/>
        <v>-44.586468</v>
      </c>
      <c r="R28" s="31">
        <f t="shared" si="9"/>
        <v>-0.459651082243433</v>
      </c>
      <c r="S28" s="39">
        <f t="shared" si="10"/>
        <v>0.419313704</v>
      </c>
      <c r="T28" s="39">
        <f t="shared" si="11"/>
        <v>0.37890891015625</v>
      </c>
      <c r="U28" s="39">
        <f t="shared" si="12"/>
        <v>0.04040479384375</v>
      </c>
      <c r="V28" s="31">
        <f t="shared" si="13"/>
        <v>0.106634583565449</v>
      </c>
      <c r="W28" s="39">
        <v>36.586379</v>
      </c>
      <c r="X28" s="39">
        <v>67.089361</v>
      </c>
      <c r="Y28" s="44">
        <f t="shared" si="14"/>
        <v>-30.502982</v>
      </c>
      <c r="Z28" s="45">
        <f t="shared" si="15"/>
        <v>-0.454661984334595</v>
      </c>
    </row>
    <row r="29" customHeight="true" spans="1:26">
      <c r="A29" s="20">
        <v>25</v>
      </c>
      <c r="B29" s="21" t="s">
        <v>38</v>
      </c>
      <c r="C29" s="22">
        <v>179</v>
      </c>
      <c r="D29" s="23">
        <v>448</v>
      </c>
      <c r="E29" s="23">
        <f t="shared" si="0"/>
        <v>-269</v>
      </c>
      <c r="F29" s="31">
        <f t="shared" si="1"/>
        <v>-0.600446428571429</v>
      </c>
      <c r="G29" s="31">
        <f t="shared" si="2"/>
        <v>0.00179661153043199</v>
      </c>
      <c r="H29" s="31">
        <f t="shared" si="3"/>
        <v>0.00313013100436681</v>
      </c>
      <c r="I29" s="22">
        <v>1788</v>
      </c>
      <c r="J29" s="23">
        <v>5196</v>
      </c>
      <c r="K29" s="23">
        <f t="shared" si="4"/>
        <v>-3408</v>
      </c>
      <c r="L29" s="31">
        <f t="shared" si="5"/>
        <v>-0.655889145496536</v>
      </c>
      <c r="M29" s="38">
        <f t="shared" si="6"/>
        <v>9.98882681564246</v>
      </c>
      <c r="N29" s="38">
        <f t="shared" si="7"/>
        <v>11.5982142857143</v>
      </c>
      <c r="O29" s="39">
        <v>39.657881</v>
      </c>
      <c r="P29" s="39">
        <v>90.175347</v>
      </c>
      <c r="Q29" s="39">
        <f t="shared" si="8"/>
        <v>-50.517466</v>
      </c>
      <c r="R29" s="31">
        <f t="shared" si="9"/>
        <v>-0.560213713399961</v>
      </c>
      <c r="S29" s="39">
        <f t="shared" si="10"/>
        <v>0.221552407821229</v>
      </c>
      <c r="T29" s="39">
        <f t="shared" si="11"/>
        <v>0.201284256696429</v>
      </c>
      <c r="U29" s="39">
        <f t="shared" si="12"/>
        <v>0.0202681511248005</v>
      </c>
      <c r="V29" s="31">
        <f t="shared" si="13"/>
        <v>0.100694169814624</v>
      </c>
      <c r="W29" s="39">
        <v>33.637884</v>
      </c>
      <c r="X29" s="39">
        <v>75.673294</v>
      </c>
      <c r="Y29" s="44">
        <f t="shared" si="14"/>
        <v>-42.03541</v>
      </c>
      <c r="Z29" s="45">
        <f t="shared" si="15"/>
        <v>-0.555485400173012</v>
      </c>
    </row>
    <row r="30" customHeight="true" spans="1:26">
      <c r="A30" s="24">
        <v>26</v>
      </c>
      <c r="B30" s="21" t="s">
        <v>39</v>
      </c>
      <c r="C30" s="22">
        <v>1</v>
      </c>
      <c r="D30" s="23">
        <v>89</v>
      </c>
      <c r="E30" s="23">
        <f t="shared" si="0"/>
        <v>-88</v>
      </c>
      <c r="F30" s="31">
        <f t="shared" si="1"/>
        <v>-0.98876404494382</v>
      </c>
      <c r="G30" s="31">
        <f t="shared" si="2"/>
        <v>1.00369359242011e-5</v>
      </c>
      <c r="H30" s="31">
        <f t="shared" si="3"/>
        <v>0.000621834061135371</v>
      </c>
      <c r="I30" s="22">
        <v>6</v>
      </c>
      <c r="J30" s="23">
        <v>820</v>
      </c>
      <c r="K30" s="23">
        <f t="shared" si="4"/>
        <v>-814</v>
      </c>
      <c r="L30" s="31">
        <f t="shared" si="5"/>
        <v>-0.992682926829268</v>
      </c>
      <c r="M30" s="38">
        <f t="shared" si="6"/>
        <v>6</v>
      </c>
      <c r="N30" s="38">
        <f t="shared" si="7"/>
        <v>9.21348314606742</v>
      </c>
      <c r="O30" s="39">
        <v>0.10745</v>
      </c>
      <c r="P30" s="39">
        <v>13.513837</v>
      </c>
      <c r="Q30" s="39">
        <f t="shared" si="8"/>
        <v>-13.406387</v>
      </c>
      <c r="R30" s="31">
        <f t="shared" si="9"/>
        <v>-0.992048890333663</v>
      </c>
      <c r="S30" s="39">
        <f t="shared" si="10"/>
        <v>0.10745</v>
      </c>
      <c r="T30" s="39">
        <f t="shared" si="11"/>
        <v>0.151840865168539</v>
      </c>
      <c r="U30" s="39">
        <f t="shared" si="12"/>
        <v>-0.0443908651685393</v>
      </c>
      <c r="V30" s="31">
        <f t="shared" si="13"/>
        <v>-0.292351239696024</v>
      </c>
      <c r="W30" s="39">
        <v>0.0824</v>
      </c>
      <c r="X30" s="39">
        <v>10.361373</v>
      </c>
      <c r="Y30" s="44">
        <f t="shared" si="14"/>
        <v>-10.278973</v>
      </c>
      <c r="Z30" s="45">
        <f t="shared" si="15"/>
        <v>-0.992047385997975</v>
      </c>
    </row>
    <row r="31" customHeight="true" spans="1:26">
      <c r="A31" s="24">
        <v>27</v>
      </c>
      <c r="B31" s="21" t="s">
        <v>40</v>
      </c>
      <c r="C31" s="22">
        <v>5</v>
      </c>
      <c r="D31" s="23">
        <v>223</v>
      </c>
      <c r="E31" s="23">
        <f t="shared" si="0"/>
        <v>-218</v>
      </c>
      <c r="F31" s="31">
        <f t="shared" si="1"/>
        <v>-0.977578475336323</v>
      </c>
      <c r="G31" s="31">
        <f t="shared" si="2"/>
        <v>5.01846796210053e-5</v>
      </c>
      <c r="H31" s="31">
        <f t="shared" si="3"/>
        <v>0.00155807860262009</v>
      </c>
      <c r="I31" s="22">
        <v>42</v>
      </c>
      <c r="J31" s="23">
        <v>1979</v>
      </c>
      <c r="K31" s="23">
        <f t="shared" si="4"/>
        <v>-1937</v>
      </c>
      <c r="L31" s="31">
        <f t="shared" si="5"/>
        <v>-0.97877716018191</v>
      </c>
      <c r="M31" s="38">
        <f t="shared" si="6"/>
        <v>8.4</v>
      </c>
      <c r="N31" s="38">
        <f t="shared" si="7"/>
        <v>8.87443946188341</v>
      </c>
      <c r="O31" s="39">
        <v>0.694357</v>
      </c>
      <c r="P31" s="39">
        <v>30.62042</v>
      </c>
      <c r="Q31" s="39">
        <f t="shared" si="8"/>
        <v>-29.926063</v>
      </c>
      <c r="R31" s="31">
        <f t="shared" si="9"/>
        <v>-0.977323727107597</v>
      </c>
      <c r="S31" s="39">
        <f t="shared" si="10"/>
        <v>0.1388714</v>
      </c>
      <c r="T31" s="39">
        <f t="shared" si="11"/>
        <v>0.13731130044843</v>
      </c>
      <c r="U31" s="39">
        <f t="shared" si="12"/>
        <v>0.00156009955156952</v>
      </c>
      <c r="V31" s="31">
        <f t="shared" si="13"/>
        <v>0.0113617710011817</v>
      </c>
      <c r="W31" s="39">
        <v>0.538377</v>
      </c>
      <c r="X31" s="39">
        <v>23.357199</v>
      </c>
      <c r="Y31" s="44">
        <f t="shared" si="14"/>
        <v>-22.818822</v>
      </c>
      <c r="Z31" s="45">
        <f t="shared" si="15"/>
        <v>-0.976950275587411</v>
      </c>
    </row>
    <row r="32" customHeight="true" spans="1:26">
      <c r="A32" s="20">
        <v>28</v>
      </c>
      <c r="B32" s="21" t="s">
        <v>41</v>
      </c>
      <c r="C32" s="22">
        <v>6</v>
      </c>
      <c r="D32" s="23">
        <v>184</v>
      </c>
      <c r="E32" s="23">
        <f t="shared" si="0"/>
        <v>-178</v>
      </c>
      <c r="F32" s="31">
        <f t="shared" si="1"/>
        <v>-0.967391304347826</v>
      </c>
      <c r="G32" s="31">
        <f t="shared" si="2"/>
        <v>6.02216155452064e-5</v>
      </c>
      <c r="H32" s="31">
        <f t="shared" si="3"/>
        <v>0.00128558951965065</v>
      </c>
      <c r="I32" s="22">
        <v>42</v>
      </c>
      <c r="J32" s="23">
        <v>1286</v>
      </c>
      <c r="K32" s="23">
        <f t="shared" si="4"/>
        <v>-1244</v>
      </c>
      <c r="L32" s="31">
        <f t="shared" si="5"/>
        <v>-0.967340590979782</v>
      </c>
      <c r="M32" s="38">
        <f t="shared" si="6"/>
        <v>7</v>
      </c>
      <c r="N32" s="38">
        <f t="shared" si="7"/>
        <v>6.98913043478261</v>
      </c>
      <c r="O32" s="39">
        <v>1.152214</v>
      </c>
      <c r="P32" s="39">
        <v>34.209323</v>
      </c>
      <c r="Q32" s="39">
        <f t="shared" si="8"/>
        <v>-33.057109</v>
      </c>
      <c r="R32" s="31">
        <f t="shared" si="9"/>
        <v>-0.966318713761158</v>
      </c>
      <c r="S32" s="39">
        <f t="shared" si="10"/>
        <v>0.192035666666667</v>
      </c>
      <c r="T32" s="39">
        <f t="shared" si="11"/>
        <v>0.185920233695652</v>
      </c>
      <c r="U32" s="39">
        <f t="shared" si="12"/>
        <v>0.00611543297101452</v>
      </c>
      <c r="V32" s="31">
        <f t="shared" si="13"/>
        <v>0.0328927779911538</v>
      </c>
      <c r="W32" s="39">
        <v>0.968571</v>
      </c>
      <c r="X32" s="39">
        <v>27.961647</v>
      </c>
      <c r="Y32" s="44">
        <f t="shared" si="14"/>
        <v>-26.993076</v>
      </c>
      <c r="Z32" s="45">
        <f t="shared" si="15"/>
        <v>-0.965360731433309</v>
      </c>
    </row>
    <row r="33" customHeight="true" spans="1:26">
      <c r="A33" s="24">
        <v>29</v>
      </c>
      <c r="B33" s="21" t="s">
        <v>42</v>
      </c>
      <c r="C33" s="22">
        <v>982</v>
      </c>
      <c r="D33" s="23">
        <v>1345</v>
      </c>
      <c r="E33" s="23">
        <f t="shared" si="0"/>
        <v>-363</v>
      </c>
      <c r="F33" s="31">
        <f t="shared" si="1"/>
        <v>-0.269888475836431</v>
      </c>
      <c r="G33" s="31">
        <f t="shared" si="2"/>
        <v>0.00985627107756544</v>
      </c>
      <c r="H33" s="31">
        <f t="shared" si="3"/>
        <v>0.00939737991266376</v>
      </c>
      <c r="I33" s="22">
        <v>21155</v>
      </c>
      <c r="J33" s="23">
        <v>25021</v>
      </c>
      <c r="K33" s="23">
        <f t="shared" si="4"/>
        <v>-3866</v>
      </c>
      <c r="L33" s="31">
        <f t="shared" si="5"/>
        <v>-0.154510211422405</v>
      </c>
      <c r="M33" s="38">
        <f t="shared" si="6"/>
        <v>21.5427698574338</v>
      </c>
      <c r="N33" s="38">
        <f t="shared" si="7"/>
        <v>18.6029739776952</v>
      </c>
      <c r="O33" s="39">
        <v>308.976849</v>
      </c>
      <c r="P33" s="39">
        <v>374.732357</v>
      </c>
      <c r="Q33" s="39">
        <f t="shared" si="8"/>
        <v>-65.755508</v>
      </c>
      <c r="R33" s="31">
        <f t="shared" si="9"/>
        <v>-0.175473259172012</v>
      </c>
      <c r="S33" s="39">
        <f t="shared" si="10"/>
        <v>0.314640375763747</v>
      </c>
      <c r="T33" s="39">
        <f t="shared" si="11"/>
        <v>0.278611417843866</v>
      </c>
      <c r="U33" s="39">
        <f t="shared" si="12"/>
        <v>0.0360289579198813</v>
      </c>
      <c r="V33" s="31">
        <f t="shared" si="13"/>
        <v>0.129316157244036</v>
      </c>
      <c r="W33" s="39">
        <v>272.681313</v>
      </c>
      <c r="X33" s="39">
        <v>325.549002</v>
      </c>
      <c r="Y33" s="44">
        <f t="shared" si="14"/>
        <v>-52.867689</v>
      </c>
      <c r="Z33" s="45">
        <f t="shared" si="15"/>
        <v>-0.162395487853469</v>
      </c>
    </row>
    <row r="34" customHeight="true" spans="1:26">
      <c r="A34" s="24">
        <v>30</v>
      </c>
      <c r="B34" s="21" t="s">
        <v>43</v>
      </c>
      <c r="C34" s="22">
        <v>3120</v>
      </c>
      <c r="D34" s="23">
        <v>3422</v>
      </c>
      <c r="E34" s="23">
        <f t="shared" si="0"/>
        <v>-302</v>
      </c>
      <c r="F34" s="31">
        <f t="shared" si="1"/>
        <v>-0.0882524839275278</v>
      </c>
      <c r="G34" s="31">
        <f t="shared" si="2"/>
        <v>0.0313152400835073</v>
      </c>
      <c r="H34" s="31">
        <f t="shared" si="3"/>
        <v>0.0239091703056769</v>
      </c>
      <c r="I34" s="22">
        <v>95268</v>
      </c>
      <c r="J34" s="23">
        <v>100934</v>
      </c>
      <c r="K34" s="23">
        <f t="shared" si="4"/>
        <v>-5666</v>
      </c>
      <c r="L34" s="31">
        <f t="shared" si="5"/>
        <v>-0.0561356926308281</v>
      </c>
      <c r="M34" s="38">
        <f t="shared" si="6"/>
        <v>30.5346153846154</v>
      </c>
      <c r="N34" s="38">
        <f t="shared" si="7"/>
        <v>29.4956165984804</v>
      </c>
      <c r="O34" s="39">
        <v>1056.95589</v>
      </c>
      <c r="P34" s="39">
        <v>1129.427754</v>
      </c>
      <c r="Q34" s="39">
        <f t="shared" si="8"/>
        <v>-72.4718640000001</v>
      </c>
      <c r="R34" s="31">
        <f t="shared" si="9"/>
        <v>-0.0641668878273378</v>
      </c>
      <c r="S34" s="39">
        <f t="shared" si="10"/>
        <v>0.338767913461538</v>
      </c>
      <c r="T34" s="39">
        <f t="shared" si="11"/>
        <v>0.330049022209234</v>
      </c>
      <c r="U34" s="39">
        <f t="shared" si="12"/>
        <v>0.00871889125230407</v>
      </c>
      <c r="V34" s="31">
        <f t="shared" si="13"/>
        <v>0.0264169582868109</v>
      </c>
      <c r="W34" s="39">
        <v>987.326169</v>
      </c>
      <c r="X34" s="39">
        <v>1051.454196</v>
      </c>
      <c r="Y34" s="44">
        <f t="shared" si="14"/>
        <v>-64.1280269999999</v>
      </c>
      <c r="Z34" s="45">
        <f t="shared" si="15"/>
        <v>-0.0609898436317618</v>
      </c>
    </row>
    <row r="35" customHeight="true" spans="1:26">
      <c r="A35" s="20">
        <v>31</v>
      </c>
      <c r="B35" s="21" t="s">
        <v>44</v>
      </c>
      <c r="C35" s="22">
        <v>665</v>
      </c>
      <c r="D35" s="23">
        <v>1287</v>
      </c>
      <c r="E35" s="23">
        <f t="shared" si="0"/>
        <v>-622</v>
      </c>
      <c r="F35" s="31">
        <f t="shared" si="1"/>
        <v>-0.483294483294483</v>
      </c>
      <c r="G35" s="31">
        <f t="shared" si="2"/>
        <v>0.0066745623895937</v>
      </c>
      <c r="H35" s="31">
        <f t="shared" si="3"/>
        <v>0.00899213973799127</v>
      </c>
      <c r="I35" s="22">
        <v>4615</v>
      </c>
      <c r="J35" s="23">
        <v>9670</v>
      </c>
      <c r="K35" s="23">
        <f t="shared" si="4"/>
        <v>-5055</v>
      </c>
      <c r="L35" s="31">
        <f t="shared" si="5"/>
        <v>-0.522750775594623</v>
      </c>
      <c r="M35" s="38">
        <f t="shared" si="6"/>
        <v>6.93984962406015</v>
      </c>
      <c r="N35" s="38">
        <f t="shared" si="7"/>
        <v>7.51359751359751</v>
      </c>
      <c r="O35" s="39">
        <v>127.488372</v>
      </c>
      <c r="P35" s="39">
        <v>209.499474</v>
      </c>
      <c r="Q35" s="39">
        <f t="shared" si="8"/>
        <v>-82.011102</v>
      </c>
      <c r="R35" s="31">
        <f t="shared" si="9"/>
        <v>-0.39146209025804</v>
      </c>
      <c r="S35" s="39">
        <f t="shared" si="10"/>
        <v>0.191711837593985</v>
      </c>
      <c r="T35" s="39">
        <f t="shared" si="11"/>
        <v>0.162781254079254</v>
      </c>
      <c r="U35" s="39">
        <f t="shared" si="12"/>
        <v>0.0289305835147309</v>
      </c>
      <c r="V35" s="31">
        <f t="shared" si="13"/>
        <v>0.177726751635943</v>
      </c>
      <c r="W35" s="39">
        <v>102.369888</v>
      </c>
      <c r="X35" s="39">
        <v>165.485748</v>
      </c>
      <c r="Y35" s="44">
        <f t="shared" si="14"/>
        <v>-63.11586</v>
      </c>
      <c r="Z35" s="45">
        <f t="shared" si="15"/>
        <v>-0.381397556966658</v>
      </c>
    </row>
    <row r="36" customHeight="true" spans="1:26">
      <c r="A36" s="24">
        <v>32</v>
      </c>
      <c r="B36" s="21" t="s">
        <v>45</v>
      </c>
      <c r="C36" s="22">
        <v>822</v>
      </c>
      <c r="D36" s="23">
        <v>1431</v>
      </c>
      <c r="E36" s="23">
        <f t="shared" si="0"/>
        <v>-609</v>
      </c>
      <c r="F36" s="31">
        <f t="shared" si="1"/>
        <v>-0.425576519916143</v>
      </c>
      <c r="G36" s="31">
        <f t="shared" si="2"/>
        <v>0.00825036132969327</v>
      </c>
      <c r="H36" s="31">
        <f t="shared" si="3"/>
        <v>0.00999825327510917</v>
      </c>
      <c r="I36" s="22">
        <v>5948</v>
      </c>
      <c r="J36" s="23">
        <v>10772</v>
      </c>
      <c r="K36" s="23">
        <f t="shared" si="4"/>
        <v>-4824</v>
      </c>
      <c r="L36" s="31">
        <f t="shared" si="5"/>
        <v>-0.447827701448199</v>
      </c>
      <c r="M36" s="38">
        <f t="shared" si="6"/>
        <v>7.2360097323601</v>
      </c>
      <c r="N36" s="38">
        <f t="shared" si="7"/>
        <v>7.52760307477289</v>
      </c>
      <c r="O36" s="39">
        <v>187.072945</v>
      </c>
      <c r="P36" s="39">
        <v>291.575556</v>
      </c>
      <c r="Q36" s="39">
        <f t="shared" si="8"/>
        <v>-104.502611</v>
      </c>
      <c r="R36" s="31">
        <f t="shared" si="9"/>
        <v>-0.358406625142473</v>
      </c>
      <c r="S36" s="39">
        <f t="shared" si="10"/>
        <v>0.227582658150852</v>
      </c>
      <c r="T36" s="39">
        <f t="shared" si="11"/>
        <v>0.203756503144654</v>
      </c>
      <c r="U36" s="39">
        <f t="shared" si="12"/>
        <v>0.0238261550061975</v>
      </c>
      <c r="V36" s="31">
        <f t="shared" si="13"/>
        <v>0.116934451850513</v>
      </c>
      <c r="W36" s="39">
        <v>145.164159</v>
      </c>
      <c r="X36" s="39">
        <v>228.666842</v>
      </c>
      <c r="Y36" s="44">
        <f t="shared" si="14"/>
        <v>-83.502683</v>
      </c>
      <c r="Z36" s="45">
        <f t="shared" si="15"/>
        <v>-0.365171803089842</v>
      </c>
    </row>
    <row r="37" customHeight="true" spans="1:26">
      <c r="A37" s="24">
        <v>33</v>
      </c>
      <c r="B37" s="21" t="s">
        <v>46</v>
      </c>
      <c r="C37" s="22">
        <v>23</v>
      </c>
      <c r="D37" s="23">
        <v>500</v>
      </c>
      <c r="E37" s="23">
        <f t="shared" si="0"/>
        <v>-477</v>
      </c>
      <c r="F37" s="31">
        <f t="shared" si="1"/>
        <v>-0.954</v>
      </c>
      <c r="G37" s="31">
        <f t="shared" si="2"/>
        <v>0.000230849526256624</v>
      </c>
      <c r="H37" s="31">
        <f t="shared" si="3"/>
        <v>0.00349344978165939</v>
      </c>
      <c r="I37" s="22">
        <v>125</v>
      </c>
      <c r="J37" s="23">
        <v>3107</v>
      </c>
      <c r="K37" s="23">
        <f t="shared" si="4"/>
        <v>-2982</v>
      </c>
      <c r="L37" s="31">
        <f t="shared" si="5"/>
        <v>-0.959768265207596</v>
      </c>
      <c r="M37" s="38">
        <f t="shared" si="6"/>
        <v>5.43478260869565</v>
      </c>
      <c r="N37" s="38">
        <f t="shared" si="7"/>
        <v>6.214</v>
      </c>
      <c r="O37" s="39">
        <v>2.682421</v>
      </c>
      <c r="P37" s="39">
        <v>53.063649</v>
      </c>
      <c r="Q37" s="39">
        <f t="shared" si="8"/>
        <v>-50.381228</v>
      </c>
      <c r="R37" s="31">
        <f t="shared" si="9"/>
        <v>-0.949448990965548</v>
      </c>
      <c r="S37" s="39">
        <f t="shared" si="10"/>
        <v>0.116627</v>
      </c>
      <c r="T37" s="39">
        <f t="shared" si="11"/>
        <v>0.106127298</v>
      </c>
      <c r="U37" s="39">
        <f t="shared" si="12"/>
        <v>0.010499702</v>
      </c>
      <c r="V37" s="31">
        <f t="shared" si="13"/>
        <v>0.0989349790098304</v>
      </c>
      <c r="W37" s="39">
        <v>2.283079</v>
      </c>
      <c r="X37" s="39">
        <v>50.542766</v>
      </c>
      <c r="Y37" s="44">
        <f t="shared" si="14"/>
        <v>-48.259687</v>
      </c>
      <c r="Z37" s="45">
        <f t="shared" si="15"/>
        <v>-0.954828768176241</v>
      </c>
    </row>
    <row r="38" customHeight="true" spans="1:26">
      <c r="A38" s="20">
        <v>34</v>
      </c>
      <c r="B38" s="21" t="s">
        <v>47</v>
      </c>
      <c r="C38" s="22">
        <v>402</v>
      </c>
      <c r="D38" s="23">
        <v>830</v>
      </c>
      <c r="E38" s="23">
        <f t="shared" si="0"/>
        <v>-428</v>
      </c>
      <c r="F38" s="31">
        <f t="shared" si="1"/>
        <v>-0.51566265060241</v>
      </c>
      <c r="G38" s="31">
        <f t="shared" si="2"/>
        <v>0.00403484824152883</v>
      </c>
      <c r="H38" s="31">
        <f t="shared" si="3"/>
        <v>0.00579912663755459</v>
      </c>
      <c r="I38" s="22">
        <v>2727</v>
      </c>
      <c r="J38" s="23">
        <v>5611</v>
      </c>
      <c r="K38" s="23">
        <f t="shared" si="4"/>
        <v>-2884</v>
      </c>
      <c r="L38" s="31">
        <f t="shared" si="5"/>
        <v>-0.51399037604705</v>
      </c>
      <c r="M38" s="38">
        <f t="shared" si="6"/>
        <v>6.78358208955224</v>
      </c>
      <c r="N38" s="38">
        <f t="shared" si="7"/>
        <v>6.76024096385542</v>
      </c>
      <c r="O38" s="39">
        <v>52.257891</v>
      </c>
      <c r="P38" s="39">
        <v>89.231215</v>
      </c>
      <c r="Q38" s="39">
        <f t="shared" si="8"/>
        <v>-36.973324</v>
      </c>
      <c r="R38" s="31">
        <f t="shared" si="9"/>
        <v>-0.414354147256652</v>
      </c>
      <c r="S38" s="39">
        <f t="shared" si="10"/>
        <v>0.129994753731343</v>
      </c>
      <c r="T38" s="39">
        <f t="shared" si="11"/>
        <v>0.107507487951807</v>
      </c>
      <c r="U38" s="39">
        <f t="shared" si="12"/>
        <v>0.022487265779536</v>
      </c>
      <c r="V38" s="31">
        <f t="shared" si="13"/>
        <v>0.209169297952683</v>
      </c>
      <c r="W38" s="39">
        <v>44.170878</v>
      </c>
      <c r="X38" s="39">
        <v>74.516316</v>
      </c>
      <c r="Y38" s="44">
        <f t="shared" si="14"/>
        <v>-30.345438</v>
      </c>
      <c r="Z38" s="45">
        <f t="shared" si="15"/>
        <v>-0.407232128866918</v>
      </c>
    </row>
    <row r="39" customHeight="true" spans="1:26">
      <c r="A39" s="24">
        <v>35</v>
      </c>
      <c r="B39" s="21" t="s">
        <v>48</v>
      </c>
      <c r="C39" s="22">
        <v>1548</v>
      </c>
      <c r="D39" s="23">
        <v>1827</v>
      </c>
      <c r="E39" s="23">
        <f t="shared" si="0"/>
        <v>-279</v>
      </c>
      <c r="F39" s="31">
        <f t="shared" si="1"/>
        <v>-0.152709359605911</v>
      </c>
      <c r="G39" s="31">
        <f t="shared" si="2"/>
        <v>0.0155371768106632</v>
      </c>
      <c r="H39" s="31">
        <f t="shared" si="3"/>
        <v>0.0127650655021834</v>
      </c>
      <c r="I39" s="22">
        <v>11336</v>
      </c>
      <c r="J39" s="23">
        <v>13307</v>
      </c>
      <c r="K39" s="23">
        <f t="shared" si="4"/>
        <v>-1971</v>
      </c>
      <c r="L39" s="31">
        <f t="shared" si="5"/>
        <v>-0.148117532125949</v>
      </c>
      <c r="M39" s="38">
        <f t="shared" si="6"/>
        <v>7.32299741602067</v>
      </c>
      <c r="N39" s="38">
        <f t="shared" si="7"/>
        <v>7.28352490421456</v>
      </c>
      <c r="O39" s="39">
        <v>310.265203</v>
      </c>
      <c r="P39" s="39">
        <v>319.573386</v>
      </c>
      <c r="Q39" s="39">
        <f t="shared" si="8"/>
        <v>-9.30818300000004</v>
      </c>
      <c r="R39" s="31">
        <f t="shared" si="9"/>
        <v>-0.0291269029517998</v>
      </c>
      <c r="S39" s="39">
        <f t="shared" si="10"/>
        <v>0.200429717700258</v>
      </c>
      <c r="T39" s="39">
        <f t="shared" si="11"/>
        <v>0.174917014778325</v>
      </c>
      <c r="U39" s="39">
        <f t="shared" si="12"/>
        <v>0.0255127029219333</v>
      </c>
      <c r="V39" s="31">
        <f t="shared" si="13"/>
        <v>0.14585603895805</v>
      </c>
      <c r="W39" s="39">
        <v>267.081792</v>
      </c>
      <c r="X39" s="39">
        <v>281.515094</v>
      </c>
      <c r="Y39" s="44">
        <f t="shared" si="14"/>
        <v>-14.433302</v>
      </c>
      <c r="Z39" s="45">
        <f t="shared" si="15"/>
        <v>-0.0512700821647594</v>
      </c>
    </row>
    <row r="40" customHeight="true" spans="1:26">
      <c r="A40" s="24">
        <v>36</v>
      </c>
      <c r="B40" s="21" t="s">
        <v>49</v>
      </c>
      <c r="C40" s="22">
        <v>964</v>
      </c>
      <c r="D40" s="23">
        <v>1774</v>
      </c>
      <c r="E40" s="23">
        <f t="shared" si="0"/>
        <v>-810</v>
      </c>
      <c r="F40" s="31">
        <f t="shared" si="1"/>
        <v>-0.456595264937993</v>
      </c>
      <c r="G40" s="31">
        <f t="shared" si="2"/>
        <v>0.00967560623092982</v>
      </c>
      <c r="H40" s="31">
        <f t="shared" si="3"/>
        <v>0.0123947598253275</v>
      </c>
      <c r="I40" s="22">
        <v>8434</v>
      </c>
      <c r="J40" s="23">
        <v>14900</v>
      </c>
      <c r="K40" s="23">
        <f t="shared" si="4"/>
        <v>-6466</v>
      </c>
      <c r="L40" s="31">
        <f t="shared" si="5"/>
        <v>-0.433959731543624</v>
      </c>
      <c r="M40" s="38">
        <f t="shared" si="6"/>
        <v>8.74896265560166</v>
      </c>
      <c r="N40" s="38">
        <f t="shared" si="7"/>
        <v>8.39909808342728</v>
      </c>
      <c r="O40" s="39">
        <v>392.848819</v>
      </c>
      <c r="P40" s="39">
        <v>584.689002</v>
      </c>
      <c r="Q40" s="39">
        <f t="shared" si="8"/>
        <v>-191.840183</v>
      </c>
      <c r="R40" s="31">
        <f t="shared" si="9"/>
        <v>-0.328106364826065</v>
      </c>
      <c r="S40" s="39">
        <f t="shared" si="10"/>
        <v>0.407519521784232</v>
      </c>
      <c r="T40" s="39">
        <f t="shared" si="11"/>
        <v>0.329587937993236</v>
      </c>
      <c r="U40" s="39">
        <f t="shared" si="12"/>
        <v>0.0779315837909967</v>
      </c>
      <c r="V40" s="31">
        <f t="shared" si="13"/>
        <v>0.236451565143735</v>
      </c>
      <c r="W40" s="39">
        <v>276.039857</v>
      </c>
      <c r="X40" s="39">
        <v>437.023524</v>
      </c>
      <c r="Y40" s="44">
        <f t="shared" si="14"/>
        <v>-160.983667</v>
      </c>
      <c r="Z40" s="45">
        <f t="shared" si="15"/>
        <v>-0.368363848075144</v>
      </c>
    </row>
    <row r="41" customHeight="true" spans="1:26">
      <c r="A41" s="20">
        <v>37</v>
      </c>
      <c r="B41" s="21" t="s">
        <v>50</v>
      </c>
      <c r="C41" s="22">
        <v>1001</v>
      </c>
      <c r="D41" s="23">
        <v>1932</v>
      </c>
      <c r="E41" s="23">
        <f t="shared" si="0"/>
        <v>-931</v>
      </c>
      <c r="F41" s="31">
        <f t="shared" si="1"/>
        <v>-0.481884057971014</v>
      </c>
      <c r="G41" s="31">
        <f t="shared" si="2"/>
        <v>0.0100469728601253</v>
      </c>
      <c r="H41" s="31">
        <f t="shared" si="3"/>
        <v>0.0134986899563319</v>
      </c>
      <c r="I41" s="22">
        <v>8977</v>
      </c>
      <c r="J41" s="23">
        <v>27545</v>
      </c>
      <c r="K41" s="23">
        <f t="shared" si="4"/>
        <v>-18568</v>
      </c>
      <c r="L41" s="31">
        <f t="shared" si="5"/>
        <v>-0.674096932292612</v>
      </c>
      <c r="M41" s="38">
        <f t="shared" si="6"/>
        <v>8.96803196803197</v>
      </c>
      <c r="N41" s="38">
        <f t="shared" si="7"/>
        <v>14.2572463768116</v>
      </c>
      <c r="O41" s="39">
        <v>239.862775</v>
      </c>
      <c r="P41" s="39">
        <v>388.579758</v>
      </c>
      <c r="Q41" s="39">
        <f t="shared" si="8"/>
        <v>-148.716983</v>
      </c>
      <c r="R41" s="31">
        <f t="shared" si="9"/>
        <v>-0.382719325796688</v>
      </c>
      <c r="S41" s="39">
        <f t="shared" si="10"/>
        <v>0.239623151848152</v>
      </c>
      <c r="T41" s="39">
        <f t="shared" si="11"/>
        <v>0.201128239130435</v>
      </c>
      <c r="U41" s="39">
        <f t="shared" si="12"/>
        <v>0.0384949127177171</v>
      </c>
      <c r="V41" s="31">
        <f t="shared" si="13"/>
        <v>0.191394867693107</v>
      </c>
      <c r="W41" s="39">
        <v>200.520215</v>
      </c>
      <c r="X41" s="39">
        <v>331.959605</v>
      </c>
      <c r="Y41" s="44">
        <f t="shared" si="14"/>
        <v>-131.43939</v>
      </c>
      <c r="Z41" s="45">
        <f t="shared" si="15"/>
        <v>-0.395949953007084</v>
      </c>
    </row>
    <row r="42" customHeight="true" spans="1:26">
      <c r="A42" s="24">
        <v>38</v>
      </c>
      <c r="B42" s="21" t="s">
        <v>51</v>
      </c>
      <c r="C42" s="22">
        <v>68</v>
      </c>
      <c r="D42" s="23">
        <v>121</v>
      </c>
      <c r="E42" s="23">
        <f t="shared" si="0"/>
        <v>-53</v>
      </c>
      <c r="F42" s="31">
        <f t="shared" si="1"/>
        <v>-0.43801652892562</v>
      </c>
      <c r="G42" s="31">
        <f t="shared" si="2"/>
        <v>0.000682511642845672</v>
      </c>
      <c r="H42" s="31">
        <f t="shared" si="3"/>
        <v>0.000845414847161572</v>
      </c>
      <c r="I42" s="22">
        <v>376</v>
      </c>
      <c r="J42" s="23">
        <v>600</v>
      </c>
      <c r="K42" s="23">
        <f t="shared" si="4"/>
        <v>-224</v>
      </c>
      <c r="L42" s="31">
        <f t="shared" si="5"/>
        <v>-0.373333333333333</v>
      </c>
      <c r="M42" s="38">
        <f t="shared" si="6"/>
        <v>5.52941176470588</v>
      </c>
      <c r="N42" s="38">
        <f t="shared" si="7"/>
        <v>4.95867768595041</v>
      </c>
      <c r="O42" s="39">
        <v>3.166139</v>
      </c>
      <c r="P42" s="39">
        <v>5.004513</v>
      </c>
      <c r="Q42" s="39">
        <f t="shared" si="8"/>
        <v>-1.838374</v>
      </c>
      <c r="R42" s="31">
        <f t="shared" si="9"/>
        <v>-0.367343235995191</v>
      </c>
      <c r="S42" s="39">
        <f t="shared" si="10"/>
        <v>0.0465608676470588</v>
      </c>
      <c r="T42" s="39">
        <f t="shared" si="11"/>
        <v>0.0413596115702479</v>
      </c>
      <c r="U42" s="39">
        <f t="shared" si="12"/>
        <v>0.00520125607681089</v>
      </c>
      <c r="V42" s="31">
        <f t="shared" si="13"/>
        <v>0.12575688889091</v>
      </c>
      <c r="W42" s="39">
        <v>2.163167</v>
      </c>
      <c r="X42" s="39">
        <v>4.165003</v>
      </c>
      <c r="Y42" s="44">
        <f t="shared" si="14"/>
        <v>-2.001836</v>
      </c>
      <c r="Z42" s="45">
        <f t="shared" si="15"/>
        <v>-0.480632546963351</v>
      </c>
    </row>
    <row r="43" customHeight="true" spans="1:26">
      <c r="A43" s="24">
        <v>39</v>
      </c>
      <c r="B43" s="21" t="s">
        <v>52</v>
      </c>
      <c r="C43" s="22">
        <v>407</v>
      </c>
      <c r="D43" s="23">
        <v>1402</v>
      </c>
      <c r="E43" s="23">
        <f t="shared" si="0"/>
        <v>-995</v>
      </c>
      <c r="F43" s="31">
        <f t="shared" si="1"/>
        <v>-0.709700427960057</v>
      </c>
      <c r="G43" s="31">
        <f t="shared" si="2"/>
        <v>0.00408503292114983</v>
      </c>
      <c r="H43" s="31">
        <f t="shared" si="3"/>
        <v>0.00979563318777293</v>
      </c>
      <c r="I43" s="22">
        <v>11742</v>
      </c>
      <c r="J43" s="23">
        <v>49968</v>
      </c>
      <c r="K43" s="23">
        <f t="shared" si="4"/>
        <v>-38226</v>
      </c>
      <c r="L43" s="31">
        <f t="shared" si="5"/>
        <v>-0.765009606147935</v>
      </c>
      <c r="M43" s="38">
        <f t="shared" si="6"/>
        <v>28.8501228501229</v>
      </c>
      <c r="N43" s="38">
        <f t="shared" si="7"/>
        <v>35.6405135520685</v>
      </c>
      <c r="O43" s="39">
        <v>138.075687</v>
      </c>
      <c r="P43" s="39">
        <v>520.257748</v>
      </c>
      <c r="Q43" s="39">
        <f t="shared" si="8"/>
        <v>-382.182061</v>
      </c>
      <c r="R43" s="31">
        <f t="shared" si="9"/>
        <v>-0.734601382620831</v>
      </c>
      <c r="S43" s="39">
        <f t="shared" si="10"/>
        <v>0.339252302211302</v>
      </c>
      <c r="T43" s="39">
        <f t="shared" si="11"/>
        <v>0.371082559201141</v>
      </c>
      <c r="U43" s="39">
        <f t="shared" si="12"/>
        <v>-0.031830256989839</v>
      </c>
      <c r="V43" s="31">
        <f t="shared" si="13"/>
        <v>-0.0857767529100871</v>
      </c>
      <c r="W43" s="39">
        <v>125.37887</v>
      </c>
      <c r="X43" s="39">
        <v>486.479497</v>
      </c>
      <c r="Y43" s="44">
        <f t="shared" si="14"/>
        <v>-361.100627</v>
      </c>
      <c r="Z43" s="45">
        <f t="shared" si="15"/>
        <v>-0.742273064387747</v>
      </c>
    </row>
    <row r="44" customHeight="true" spans="1:26">
      <c r="A44" s="20">
        <v>40</v>
      </c>
      <c r="B44" s="21" t="s">
        <v>53</v>
      </c>
      <c r="C44" s="22">
        <v>1365</v>
      </c>
      <c r="D44" s="23">
        <v>2485</v>
      </c>
      <c r="E44" s="23">
        <f t="shared" si="0"/>
        <v>-1120</v>
      </c>
      <c r="F44" s="31">
        <f t="shared" si="1"/>
        <v>-0.450704225352113</v>
      </c>
      <c r="G44" s="31">
        <f t="shared" si="2"/>
        <v>0.0137004175365344</v>
      </c>
      <c r="H44" s="31">
        <f t="shared" si="3"/>
        <v>0.0173624454148472</v>
      </c>
      <c r="I44" s="22">
        <v>11385</v>
      </c>
      <c r="J44" s="23">
        <v>20143</v>
      </c>
      <c r="K44" s="23">
        <f t="shared" si="4"/>
        <v>-8758</v>
      </c>
      <c r="L44" s="31">
        <f t="shared" si="5"/>
        <v>-0.434791242615301</v>
      </c>
      <c r="M44" s="38">
        <f t="shared" si="6"/>
        <v>8.34065934065934</v>
      </c>
      <c r="N44" s="38">
        <f t="shared" si="7"/>
        <v>8.10583501006036</v>
      </c>
      <c r="O44" s="39">
        <v>303.09151</v>
      </c>
      <c r="P44" s="39">
        <v>487.416831</v>
      </c>
      <c r="Q44" s="39">
        <f t="shared" si="8"/>
        <v>-184.325321</v>
      </c>
      <c r="R44" s="31">
        <f t="shared" si="9"/>
        <v>-0.378167739143994</v>
      </c>
      <c r="S44" s="39">
        <f t="shared" si="10"/>
        <v>0.222045062271062</v>
      </c>
      <c r="T44" s="39">
        <f t="shared" si="11"/>
        <v>0.196143593963783</v>
      </c>
      <c r="U44" s="39">
        <f t="shared" si="12"/>
        <v>0.0259014683072796</v>
      </c>
      <c r="V44" s="31">
        <f t="shared" si="13"/>
        <v>0.132053603096832</v>
      </c>
      <c r="W44" s="39">
        <v>249.307245</v>
      </c>
      <c r="X44" s="39">
        <v>397.047577</v>
      </c>
      <c r="Y44" s="44">
        <f t="shared" si="14"/>
        <v>-147.740332</v>
      </c>
      <c r="Z44" s="45">
        <f t="shared" si="15"/>
        <v>-0.372097301578546</v>
      </c>
    </row>
    <row r="45" customHeight="true" spans="1:26">
      <c r="A45" s="24">
        <v>41</v>
      </c>
      <c r="B45" s="21" t="s">
        <v>54</v>
      </c>
      <c r="C45" s="22">
        <v>309</v>
      </c>
      <c r="D45" s="23">
        <v>508</v>
      </c>
      <c r="E45" s="23">
        <f t="shared" si="0"/>
        <v>-199</v>
      </c>
      <c r="F45" s="31">
        <f t="shared" si="1"/>
        <v>-0.391732283464567</v>
      </c>
      <c r="G45" s="31">
        <f t="shared" si="2"/>
        <v>0.00310141320057813</v>
      </c>
      <c r="H45" s="31">
        <f t="shared" si="3"/>
        <v>0.00354934497816594</v>
      </c>
      <c r="I45" s="22">
        <v>2033</v>
      </c>
      <c r="J45" s="23">
        <v>3268</v>
      </c>
      <c r="K45" s="23">
        <f t="shared" si="4"/>
        <v>-1235</v>
      </c>
      <c r="L45" s="31">
        <f t="shared" si="5"/>
        <v>-0.377906976744186</v>
      </c>
      <c r="M45" s="38">
        <f t="shared" si="6"/>
        <v>6.57928802588997</v>
      </c>
      <c r="N45" s="38">
        <f t="shared" si="7"/>
        <v>6.43307086614173</v>
      </c>
      <c r="O45" s="39">
        <v>41.77215</v>
      </c>
      <c r="P45" s="39">
        <v>52.939193</v>
      </c>
      <c r="Q45" s="39">
        <f t="shared" si="8"/>
        <v>-11.167043</v>
      </c>
      <c r="R45" s="31">
        <f t="shared" si="9"/>
        <v>-0.210940937463856</v>
      </c>
      <c r="S45" s="39">
        <f t="shared" si="10"/>
        <v>0.135184951456311</v>
      </c>
      <c r="T45" s="39">
        <f t="shared" si="11"/>
        <v>0.10421100984252</v>
      </c>
      <c r="U45" s="39">
        <f t="shared" si="12"/>
        <v>0.030973941613791</v>
      </c>
      <c r="V45" s="31">
        <f t="shared" si="13"/>
        <v>0.297223313166217</v>
      </c>
      <c r="W45" s="39">
        <v>36.069981</v>
      </c>
      <c r="X45" s="39">
        <v>47.260656</v>
      </c>
      <c r="Y45" s="44">
        <f t="shared" si="14"/>
        <v>-11.190675</v>
      </c>
      <c r="Z45" s="45">
        <f t="shared" si="15"/>
        <v>-0.236786281595414</v>
      </c>
    </row>
    <row r="46" customHeight="true" spans="1:26">
      <c r="A46" s="24">
        <v>42</v>
      </c>
      <c r="B46" s="21" t="s">
        <v>55</v>
      </c>
      <c r="C46" s="22">
        <v>981</v>
      </c>
      <c r="D46" s="23">
        <v>1790</v>
      </c>
      <c r="E46" s="23">
        <f t="shared" si="0"/>
        <v>-809</v>
      </c>
      <c r="F46" s="31">
        <f t="shared" si="1"/>
        <v>-0.45195530726257</v>
      </c>
      <c r="G46" s="31">
        <f t="shared" si="2"/>
        <v>0.00984623414164124</v>
      </c>
      <c r="H46" s="31">
        <f t="shared" si="3"/>
        <v>0.0125065502183406</v>
      </c>
      <c r="I46" s="22">
        <v>7673</v>
      </c>
      <c r="J46" s="23">
        <v>13432</v>
      </c>
      <c r="K46" s="23">
        <f t="shared" si="4"/>
        <v>-5759</v>
      </c>
      <c r="L46" s="31">
        <f t="shared" si="5"/>
        <v>-0.428752233472305</v>
      </c>
      <c r="M46" s="38">
        <f t="shared" si="6"/>
        <v>7.82161060142711</v>
      </c>
      <c r="N46" s="38">
        <f t="shared" si="7"/>
        <v>7.50391061452514</v>
      </c>
      <c r="O46" s="39">
        <v>237.686871</v>
      </c>
      <c r="P46" s="39">
        <v>327.008691</v>
      </c>
      <c r="Q46" s="39">
        <f t="shared" si="8"/>
        <v>-89.32182</v>
      </c>
      <c r="R46" s="31">
        <f t="shared" si="9"/>
        <v>-0.273148153117435</v>
      </c>
      <c r="S46" s="39">
        <f t="shared" si="10"/>
        <v>0.242290388379205</v>
      </c>
      <c r="T46" s="39">
        <f t="shared" si="11"/>
        <v>0.182686419553073</v>
      </c>
      <c r="U46" s="39">
        <f t="shared" si="12"/>
        <v>0.0596039688261323</v>
      </c>
      <c r="V46" s="31">
        <f t="shared" si="13"/>
        <v>0.326263818470735</v>
      </c>
      <c r="W46" s="39">
        <v>197.034809</v>
      </c>
      <c r="X46" s="39">
        <v>282.489235</v>
      </c>
      <c r="Y46" s="44">
        <f t="shared" si="14"/>
        <v>-85.454426</v>
      </c>
      <c r="Z46" s="45">
        <f t="shared" si="15"/>
        <v>-0.30250507067995</v>
      </c>
    </row>
    <row r="47" customHeight="true" spans="1:26">
      <c r="A47" s="20">
        <v>43</v>
      </c>
      <c r="B47" s="21" t="s">
        <v>56</v>
      </c>
      <c r="C47" s="22">
        <v>284</v>
      </c>
      <c r="D47" s="23">
        <v>459</v>
      </c>
      <c r="E47" s="23">
        <f t="shared" si="0"/>
        <v>-175</v>
      </c>
      <c r="F47" s="31">
        <f t="shared" si="1"/>
        <v>-0.381263616557734</v>
      </c>
      <c r="G47" s="31">
        <f t="shared" si="2"/>
        <v>0.0028504898024731</v>
      </c>
      <c r="H47" s="31">
        <f t="shared" si="3"/>
        <v>0.00320698689956332</v>
      </c>
      <c r="I47" s="22">
        <v>2323</v>
      </c>
      <c r="J47" s="23">
        <v>3437</v>
      </c>
      <c r="K47" s="23">
        <f t="shared" si="4"/>
        <v>-1114</v>
      </c>
      <c r="L47" s="31">
        <f t="shared" si="5"/>
        <v>-0.324119871981379</v>
      </c>
      <c r="M47" s="38">
        <f t="shared" si="6"/>
        <v>8.17957746478873</v>
      </c>
      <c r="N47" s="38">
        <f t="shared" si="7"/>
        <v>7.4880174291939</v>
      </c>
      <c r="O47" s="39">
        <v>42.305535</v>
      </c>
      <c r="P47" s="39">
        <v>45.401181</v>
      </c>
      <c r="Q47" s="39">
        <f t="shared" si="8"/>
        <v>-3.095646</v>
      </c>
      <c r="R47" s="31">
        <f t="shared" si="9"/>
        <v>-0.0681842615503769</v>
      </c>
      <c r="S47" s="39">
        <f t="shared" si="10"/>
        <v>0.148963151408451</v>
      </c>
      <c r="T47" s="39">
        <f t="shared" si="11"/>
        <v>0.0989132483660131</v>
      </c>
      <c r="U47" s="39">
        <f t="shared" si="12"/>
        <v>0.0500499030424376</v>
      </c>
      <c r="V47" s="31">
        <f t="shared" si="13"/>
        <v>0.505997971649215</v>
      </c>
      <c r="W47" s="39">
        <v>34.192915</v>
      </c>
      <c r="X47" s="39">
        <v>35.904417</v>
      </c>
      <c r="Y47" s="44">
        <f t="shared" si="14"/>
        <v>-1.711502</v>
      </c>
      <c r="Z47" s="45">
        <f t="shared" si="15"/>
        <v>-0.0476682854925622</v>
      </c>
    </row>
    <row r="48" customHeight="true" spans="1:26">
      <c r="A48" s="24">
        <v>44</v>
      </c>
      <c r="B48" s="21" t="s">
        <v>57</v>
      </c>
      <c r="C48" s="22">
        <v>1021</v>
      </c>
      <c r="D48" s="23">
        <v>1835</v>
      </c>
      <c r="E48" s="23">
        <f t="shared" si="0"/>
        <v>-814</v>
      </c>
      <c r="F48" s="31">
        <f t="shared" si="1"/>
        <v>-0.443596730245232</v>
      </c>
      <c r="G48" s="31">
        <f t="shared" si="2"/>
        <v>0.0102477115786093</v>
      </c>
      <c r="H48" s="31">
        <f t="shared" si="3"/>
        <v>0.01282096069869</v>
      </c>
      <c r="I48" s="22">
        <v>6880</v>
      </c>
      <c r="J48" s="23">
        <v>21802</v>
      </c>
      <c r="K48" s="23">
        <f t="shared" si="4"/>
        <v>-14922</v>
      </c>
      <c r="L48" s="31">
        <f t="shared" si="5"/>
        <v>-0.684432620860472</v>
      </c>
      <c r="M48" s="38">
        <f t="shared" si="6"/>
        <v>6.7384916748286</v>
      </c>
      <c r="N48" s="38">
        <f t="shared" si="7"/>
        <v>11.8811989100817</v>
      </c>
      <c r="O48" s="39">
        <v>191.906064</v>
      </c>
      <c r="P48" s="39">
        <v>294.669097</v>
      </c>
      <c r="Q48" s="39">
        <f t="shared" si="8"/>
        <v>-102.763033</v>
      </c>
      <c r="R48" s="31">
        <f t="shared" si="9"/>
        <v>-0.34874044834094</v>
      </c>
      <c r="S48" s="39">
        <f t="shared" si="10"/>
        <v>0.187958926542605</v>
      </c>
      <c r="T48" s="39">
        <f t="shared" si="11"/>
        <v>0.160582614168937</v>
      </c>
      <c r="U48" s="39">
        <f t="shared" si="12"/>
        <v>0.0273763123736679</v>
      </c>
      <c r="V48" s="31">
        <f t="shared" si="13"/>
        <v>0.170481172668339</v>
      </c>
      <c r="W48" s="39">
        <v>158.855295</v>
      </c>
      <c r="X48" s="39">
        <v>254.672312</v>
      </c>
      <c r="Y48" s="44">
        <f t="shared" si="14"/>
        <v>-95.817017</v>
      </c>
      <c r="Z48" s="45">
        <f t="shared" si="15"/>
        <v>-0.376236490914646</v>
      </c>
    </row>
    <row r="49" customHeight="true" spans="1:26">
      <c r="A49" s="24">
        <v>45</v>
      </c>
      <c r="B49" s="21" t="s">
        <v>58</v>
      </c>
      <c r="C49" s="22">
        <v>572</v>
      </c>
      <c r="D49" s="23">
        <v>1051</v>
      </c>
      <c r="E49" s="23">
        <f t="shared" si="0"/>
        <v>-479</v>
      </c>
      <c r="F49" s="31">
        <f t="shared" si="1"/>
        <v>-0.455756422454805</v>
      </c>
      <c r="G49" s="31">
        <f t="shared" si="2"/>
        <v>0.00574112734864301</v>
      </c>
      <c r="H49" s="31">
        <f t="shared" si="3"/>
        <v>0.00734323144104804</v>
      </c>
      <c r="I49" s="22">
        <v>3784</v>
      </c>
      <c r="J49" s="23">
        <v>9095</v>
      </c>
      <c r="K49" s="23">
        <f t="shared" si="4"/>
        <v>-5311</v>
      </c>
      <c r="L49" s="31">
        <f t="shared" si="5"/>
        <v>-0.583947223749313</v>
      </c>
      <c r="M49" s="38">
        <f t="shared" si="6"/>
        <v>6.61538461538461</v>
      </c>
      <c r="N49" s="38">
        <f t="shared" si="7"/>
        <v>8.65366317792578</v>
      </c>
      <c r="O49" s="39">
        <v>89.514366</v>
      </c>
      <c r="P49" s="39">
        <v>138.793315</v>
      </c>
      <c r="Q49" s="39">
        <f t="shared" si="8"/>
        <v>-49.278949</v>
      </c>
      <c r="R49" s="31">
        <f t="shared" si="9"/>
        <v>-0.355052755963066</v>
      </c>
      <c r="S49" s="39">
        <f t="shared" si="10"/>
        <v>0.156493646853147</v>
      </c>
      <c r="T49" s="39">
        <f t="shared" si="11"/>
        <v>0.132058339676499</v>
      </c>
      <c r="U49" s="39">
        <f t="shared" si="12"/>
        <v>0.0244353071766483</v>
      </c>
      <c r="V49" s="31">
        <f t="shared" si="13"/>
        <v>0.18503418441052</v>
      </c>
      <c r="W49" s="39">
        <v>76.228592</v>
      </c>
      <c r="X49" s="39">
        <v>118.483897</v>
      </c>
      <c r="Y49" s="44">
        <f t="shared" si="14"/>
        <v>-42.255305</v>
      </c>
      <c r="Z49" s="45">
        <f t="shared" si="15"/>
        <v>-0.35663331532723</v>
      </c>
    </row>
    <row r="50" customHeight="true" spans="1:26">
      <c r="A50" s="20">
        <v>46</v>
      </c>
      <c r="B50" s="21" t="s">
        <v>59</v>
      </c>
      <c r="C50" s="22">
        <v>586</v>
      </c>
      <c r="D50" s="23">
        <v>891</v>
      </c>
      <c r="E50" s="23">
        <f t="shared" si="0"/>
        <v>-305</v>
      </c>
      <c r="F50" s="31">
        <f t="shared" si="1"/>
        <v>-0.342312008978676</v>
      </c>
      <c r="G50" s="31">
        <f t="shared" si="2"/>
        <v>0.00588164445158182</v>
      </c>
      <c r="H50" s="31">
        <f t="shared" si="3"/>
        <v>0.00622532751091703</v>
      </c>
      <c r="I50" s="22">
        <v>4678</v>
      </c>
      <c r="J50" s="23">
        <v>7345</v>
      </c>
      <c r="K50" s="23">
        <f t="shared" si="4"/>
        <v>-2667</v>
      </c>
      <c r="L50" s="31">
        <f t="shared" si="5"/>
        <v>-0.363104152484683</v>
      </c>
      <c r="M50" s="38">
        <f t="shared" si="6"/>
        <v>7.98293515358362</v>
      </c>
      <c r="N50" s="38">
        <f t="shared" si="7"/>
        <v>8.24354657687991</v>
      </c>
      <c r="O50" s="39">
        <v>120.508312</v>
      </c>
      <c r="P50" s="39">
        <v>174.516199</v>
      </c>
      <c r="Q50" s="39">
        <f t="shared" si="8"/>
        <v>-54.007887</v>
      </c>
      <c r="R50" s="31">
        <f t="shared" si="9"/>
        <v>-0.309472056516656</v>
      </c>
      <c r="S50" s="39">
        <f t="shared" si="10"/>
        <v>0.205645583617747</v>
      </c>
      <c r="T50" s="39">
        <f t="shared" si="11"/>
        <v>0.195865543209877</v>
      </c>
      <c r="U50" s="39">
        <f t="shared" si="12"/>
        <v>0.00978004040787092</v>
      </c>
      <c r="V50" s="31">
        <f t="shared" si="13"/>
        <v>0.0499324191871323</v>
      </c>
      <c r="W50" s="39">
        <v>102.36491</v>
      </c>
      <c r="X50" s="39">
        <v>152.36936</v>
      </c>
      <c r="Y50" s="44">
        <f t="shared" si="14"/>
        <v>-50.00445</v>
      </c>
      <c r="Z50" s="45">
        <f t="shared" si="15"/>
        <v>-0.328179169355309</v>
      </c>
    </row>
    <row r="51" customHeight="true" spans="1:26">
      <c r="A51" s="24">
        <v>47</v>
      </c>
      <c r="B51" s="21" t="s">
        <v>60</v>
      </c>
      <c r="C51" s="22">
        <v>438</v>
      </c>
      <c r="D51" s="23">
        <v>830</v>
      </c>
      <c r="E51" s="23">
        <f t="shared" si="0"/>
        <v>-392</v>
      </c>
      <c r="F51" s="31">
        <f t="shared" si="1"/>
        <v>-0.472289156626506</v>
      </c>
      <c r="G51" s="31">
        <f t="shared" si="2"/>
        <v>0.00439617793480006</v>
      </c>
      <c r="H51" s="31">
        <f t="shared" si="3"/>
        <v>0.00579912663755459</v>
      </c>
      <c r="I51" s="22">
        <v>4458</v>
      </c>
      <c r="J51" s="23">
        <v>9210</v>
      </c>
      <c r="K51" s="23">
        <f t="shared" si="4"/>
        <v>-4752</v>
      </c>
      <c r="L51" s="31">
        <f t="shared" si="5"/>
        <v>-0.515960912052117</v>
      </c>
      <c r="M51" s="38">
        <f t="shared" si="6"/>
        <v>10.1780821917808</v>
      </c>
      <c r="N51" s="38">
        <f t="shared" si="7"/>
        <v>11.0963855421687</v>
      </c>
      <c r="O51" s="39">
        <v>108.500959</v>
      </c>
      <c r="P51" s="39">
        <v>173.63863</v>
      </c>
      <c r="Q51" s="39">
        <f t="shared" si="8"/>
        <v>-65.137671</v>
      </c>
      <c r="R51" s="31">
        <f t="shared" si="9"/>
        <v>-0.37513352299543</v>
      </c>
      <c r="S51" s="39">
        <f t="shared" si="10"/>
        <v>0.247719084474886</v>
      </c>
      <c r="T51" s="39">
        <f t="shared" si="11"/>
        <v>0.209203168674699</v>
      </c>
      <c r="U51" s="39">
        <f t="shared" si="12"/>
        <v>0.038515915800187</v>
      </c>
      <c r="V51" s="31">
        <f t="shared" si="13"/>
        <v>0.184107707565737</v>
      </c>
      <c r="W51" s="39">
        <v>90.054141</v>
      </c>
      <c r="X51" s="39">
        <v>148.671448</v>
      </c>
      <c r="Y51" s="44">
        <f t="shared" si="14"/>
        <v>-58.617307</v>
      </c>
      <c r="Z51" s="45">
        <f t="shared" si="15"/>
        <v>-0.394274137963599</v>
      </c>
    </row>
    <row r="52" customHeight="true" spans="1:26">
      <c r="A52" s="24">
        <v>48</v>
      </c>
      <c r="B52" s="21" t="s">
        <v>61</v>
      </c>
      <c r="C52" s="22">
        <v>914</v>
      </c>
      <c r="D52" s="23">
        <v>1125</v>
      </c>
      <c r="E52" s="23">
        <f t="shared" si="0"/>
        <v>-211</v>
      </c>
      <c r="F52" s="31">
        <f t="shared" si="1"/>
        <v>-0.187555555555556</v>
      </c>
      <c r="G52" s="31">
        <f t="shared" si="2"/>
        <v>0.00917375943471977</v>
      </c>
      <c r="H52" s="31">
        <f t="shared" si="3"/>
        <v>0.00786026200873362</v>
      </c>
      <c r="I52" s="22">
        <v>4916</v>
      </c>
      <c r="J52" s="23">
        <v>7579</v>
      </c>
      <c r="K52" s="23">
        <f t="shared" si="4"/>
        <v>-2663</v>
      </c>
      <c r="L52" s="31">
        <f t="shared" si="5"/>
        <v>-0.351365615516559</v>
      </c>
      <c r="M52" s="38">
        <f t="shared" si="6"/>
        <v>5.37855579868709</v>
      </c>
      <c r="N52" s="38">
        <f t="shared" si="7"/>
        <v>6.73688888888889</v>
      </c>
      <c r="O52" s="39">
        <v>104.021511</v>
      </c>
      <c r="P52" s="39">
        <v>133.9344</v>
      </c>
      <c r="Q52" s="39">
        <f t="shared" si="8"/>
        <v>-29.912889</v>
      </c>
      <c r="R52" s="31">
        <f t="shared" si="9"/>
        <v>-0.223339851449665</v>
      </c>
      <c r="S52" s="39">
        <f t="shared" si="10"/>
        <v>0.113809092997812</v>
      </c>
      <c r="T52" s="39">
        <f t="shared" si="11"/>
        <v>0.1190528</v>
      </c>
      <c r="U52" s="39">
        <f t="shared" si="12"/>
        <v>-0.00524370700218819</v>
      </c>
      <c r="V52" s="31">
        <f t="shared" si="13"/>
        <v>-0.0440452219703207</v>
      </c>
      <c r="W52" s="39">
        <v>87.198557</v>
      </c>
      <c r="X52" s="39">
        <v>117.392563</v>
      </c>
      <c r="Y52" s="44">
        <f t="shared" si="14"/>
        <v>-30.194006</v>
      </c>
      <c r="Z52" s="45">
        <f t="shared" si="15"/>
        <v>-0.25720544154062</v>
      </c>
    </row>
    <row r="53" customHeight="true" spans="1:26">
      <c r="A53" s="20">
        <v>49</v>
      </c>
      <c r="B53" s="21" t="s">
        <v>62</v>
      </c>
      <c r="C53" s="22">
        <v>738</v>
      </c>
      <c r="D53" s="23">
        <v>1868</v>
      </c>
      <c r="E53" s="23">
        <f t="shared" si="0"/>
        <v>-1130</v>
      </c>
      <c r="F53" s="31">
        <f t="shared" si="1"/>
        <v>-0.604925053533191</v>
      </c>
      <c r="G53" s="31">
        <f t="shared" si="2"/>
        <v>0.00740725871206038</v>
      </c>
      <c r="H53" s="31">
        <f t="shared" si="3"/>
        <v>0.0130515283842795</v>
      </c>
      <c r="I53" s="22">
        <v>6279</v>
      </c>
      <c r="J53" s="23">
        <v>14977</v>
      </c>
      <c r="K53" s="23">
        <f t="shared" si="4"/>
        <v>-8698</v>
      </c>
      <c r="L53" s="31">
        <f t="shared" si="5"/>
        <v>-0.58075716098017</v>
      </c>
      <c r="M53" s="38">
        <f t="shared" si="6"/>
        <v>8.50813008130081</v>
      </c>
      <c r="N53" s="38">
        <f t="shared" si="7"/>
        <v>8.01766595289079</v>
      </c>
      <c r="O53" s="39">
        <v>162.692851</v>
      </c>
      <c r="P53" s="39">
        <v>389.546208</v>
      </c>
      <c r="Q53" s="39">
        <f t="shared" si="8"/>
        <v>-226.853357</v>
      </c>
      <c r="R53" s="31">
        <f t="shared" si="9"/>
        <v>-0.582352882254215</v>
      </c>
      <c r="S53" s="39">
        <f t="shared" si="10"/>
        <v>0.220451017615176</v>
      </c>
      <c r="T53" s="39">
        <f t="shared" si="11"/>
        <v>0.20853651391863</v>
      </c>
      <c r="U53" s="39">
        <f t="shared" si="12"/>
        <v>0.0119145036965466</v>
      </c>
      <c r="V53" s="31">
        <f t="shared" si="13"/>
        <v>0.0571338969500353</v>
      </c>
      <c r="W53" s="39">
        <v>134.775763</v>
      </c>
      <c r="X53" s="39">
        <v>325.320954</v>
      </c>
      <c r="Y53" s="44">
        <f t="shared" si="14"/>
        <v>-190.545191</v>
      </c>
      <c r="Z53" s="45">
        <f t="shared" si="15"/>
        <v>-0.585714472606643</v>
      </c>
    </row>
    <row r="54" customHeight="true" spans="1:26">
      <c r="A54" s="24">
        <v>50</v>
      </c>
      <c r="B54" s="21" t="s">
        <v>63</v>
      </c>
      <c r="C54" s="22">
        <v>14</v>
      </c>
      <c r="D54" s="23">
        <v>104</v>
      </c>
      <c r="E54" s="23">
        <f t="shared" si="0"/>
        <v>-90</v>
      </c>
      <c r="F54" s="31">
        <f t="shared" si="1"/>
        <v>-0.865384615384615</v>
      </c>
      <c r="G54" s="31">
        <f t="shared" si="2"/>
        <v>0.000140517102938815</v>
      </c>
      <c r="H54" s="31">
        <f t="shared" si="3"/>
        <v>0.000726637554585153</v>
      </c>
      <c r="I54" s="22">
        <v>113</v>
      </c>
      <c r="J54" s="23">
        <v>689</v>
      </c>
      <c r="K54" s="23">
        <f t="shared" si="4"/>
        <v>-576</v>
      </c>
      <c r="L54" s="31">
        <f t="shared" si="5"/>
        <v>-0.835994194484761</v>
      </c>
      <c r="M54" s="38">
        <f t="shared" si="6"/>
        <v>8.07142857142857</v>
      </c>
      <c r="N54" s="38">
        <f t="shared" si="7"/>
        <v>6.625</v>
      </c>
      <c r="O54" s="39">
        <v>2.09012</v>
      </c>
      <c r="P54" s="39">
        <v>9.057824</v>
      </c>
      <c r="Q54" s="39">
        <f t="shared" si="8"/>
        <v>-6.967704</v>
      </c>
      <c r="R54" s="31">
        <f t="shared" si="9"/>
        <v>-0.769247006786619</v>
      </c>
      <c r="S54" s="39">
        <f t="shared" si="10"/>
        <v>0.149294285714286</v>
      </c>
      <c r="T54" s="39">
        <f t="shared" si="11"/>
        <v>0.0870944615384615</v>
      </c>
      <c r="U54" s="39">
        <f t="shared" si="12"/>
        <v>0.0621998241758242</v>
      </c>
      <c r="V54" s="31">
        <f t="shared" si="13"/>
        <v>0.71416509244226</v>
      </c>
      <c r="W54" s="39">
        <v>1.731462</v>
      </c>
      <c r="X54" s="39">
        <v>8.834518</v>
      </c>
      <c r="Y54" s="44">
        <f t="shared" si="14"/>
        <v>-7.103056</v>
      </c>
      <c r="Z54" s="45">
        <f t="shared" si="15"/>
        <v>-0.804011718579327</v>
      </c>
    </row>
    <row r="55" customHeight="true" spans="1:26">
      <c r="A55" s="24">
        <v>51</v>
      </c>
      <c r="B55" s="21" t="s">
        <v>64</v>
      </c>
      <c r="C55" s="22">
        <v>263</v>
      </c>
      <c r="D55" s="23">
        <v>602</v>
      </c>
      <c r="E55" s="23">
        <f t="shared" si="0"/>
        <v>-339</v>
      </c>
      <c r="F55" s="31">
        <f t="shared" si="1"/>
        <v>-0.56312292358804</v>
      </c>
      <c r="G55" s="31">
        <f t="shared" si="2"/>
        <v>0.00263971414806488</v>
      </c>
      <c r="H55" s="31">
        <f t="shared" si="3"/>
        <v>0.0042061135371179</v>
      </c>
      <c r="I55" s="22">
        <v>2158</v>
      </c>
      <c r="J55" s="23">
        <v>4681</v>
      </c>
      <c r="K55" s="23">
        <f t="shared" si="4"/>
        <v>-2523</v>
      </c>
      <c r="L55" s="31">
        <f t="shared" si="5"/>
        <v>-0.538987395855586</v>
      </c>
      <c r="M55" s="38">
        <f t="shared" si="6"/>
        <v>8.20532319391635</v>
      </c>
      <c r="N55" s="38">
        <f t="shared" si="7"/>
        <v>7.77574750830565</v>
      </c>
      <c r="O55" s="39">
        <v>44.203756</v>
      </c>
      <c r="P55" s="39">
        <v>88.142815</v>
      </c>
      <c r="Q55" s="39">
        <f t="shared" si="8"/>
        <v>-43.939059</v>
      </c>
      <c r="R55" s="31">
        <f t="shared" si="9"/>
        <v>-0.498498476591654</v>
      </c>
      <c r="S55" s="39">
        <f t="shared" si="10"/>
        <v>0.168075117870722</v>
      </c>
      <c r="T55" s="39">
        <f t="shared" si="11"/>
        <v>0.146416636212625</v>
      </c>
      <c r="U55" s="39">
        <f t="shared" si="12"/>
        <v>0.0216584816580979</v>
      </c>
      <c r="V55" s="31">
        <f t="shared" si="13"/>
        <v>0.147923639132412</v>
      </c>
      <c r="W55" s="39">
        <v>35.637006</v>
      </c>
      <c r="X55" s="39">
        <v>69.410733</v>
      </c>
      <c r="Y55" s="44">
        <f t="shared" si="14"/>
        <v>-33.773727</v>
      </c>
      <c r="Z55" s="45">
        <f t="shared" si="15"/>
        <v>-0.486577875499456</v>
      </c>
    </row>
    <row r="56" customHeight="true" spans="1:26">
      <c r="A56" s="20">
        <v>52</v>
      </c>
      <c r="B56" s="21" t="s">
        <v>65</v>
      </c>
      <c r="C56" s="22">
        <v>554</v>
      </c>
      <c r="D56" s="23">
        <v>1247</v>
      </c>
      <c r="E56" s="23">
        <f t="shared" si="0"/>
        <v>-693</v>
      </c>
      <c r="F56" s="31">
        <f t="shared" si="1"/>
        <v>-0.555733761026464</v>
      </c>
      <c r="G56" s="31">
        <f t="shared" si="2"/>
        <v>0.00556046250200739</v>
      </c>
      <c r="H56" s="31">
        <f t="shared" si="3"/>
        <v>0.00871266375545852</v>
      </c>
      <c r="I56" s="22">
        <v>3855</v>
      </c>
      <c r="J56" s="23">
        <v>9192</v>
      </c>
      <c r="K56" s="23">
        <f t="shared" si="4"/>
        <v>-5337</v>
      </c>
      <c r="L56" s="31">
        <f t="shared" si="5"/>
        <v>-0.580613577023499</v>
      </c>
      <c r="M56" s="38">
        <f t="shared" si="6"/>
        <v>6.95848375451264</v>
      </c>
      <c r="N56" s="38">
        <f t="shared" si="7"/>
        <v>7.37129109863673</v>
      </c>
      <c r="O56" s="39">
        <v>87.563917</v>
      </c>
      <c r="P56" s="39">
        <v>178.117831</v>
      </c>
      <c r="Q56" s="39">
        <f t="shared" si="8"/>
        <v>-90.553914</v>
      </c>
      <c r="R56" s="31">
        <f t="shared" si="9"/>
        <v>-0.508393311840857</v>
      </c>
      <c r="S56" s="39">
        <f t="shared" si="10"/>
        <v>0.158057611913357</v>
      </c>
      <c r="T56" s="39">
        <f t="shared" si="11"/>
        <v>0.142837073777065</v>
      </c>
      <c r="U56" s="39">
        <f t="shared" si="12"/>
        <v>0.0152205381362925</v>
      </c>
      <c r="V56" s="31">
        <f t="shared" si="13"/>
        <v>0.106558736704787</v>
      </c>
      <c r="W56" s="39">
        <v>73.291558</v>
      </c>
      <c r="X56" s="39">
        <v>148.528527</v>
      </c>
      <c r="Y56" s="44">
        <f t="shared" si="14"/>
        <v>-75.236969</v>
      </c>
      <c r="Z56" s="45">
        <f t="shared" si="15"/>
        <v>-0.506548947327809</v>
      </c>
    </row>
    <row r="57" customHeight="true" spans="1:26">
      <c r="A57" s="24">
        <v>53</v>
      </c>
      <c r="B57" s="21" t="s">
        <v>66</v>
      </c>
      <c r="C57" s="22">
        <v>817</v>
      </c>
      <c r="D57" s="23">
        <v>1178</v>
      </c>
      <c r="E57" s="23">
        <f t="shared" si="0"/>
        <v>-361</v>
      </c>
      <c r="F57" s="31">
        <f t="shared" si="1"/>
        <v>-0.306451612903226</v>
      </c>
      <c r="G57" s="31">
        <f t="shared" si="2"/>
        <v>0.00820017665007227</v>
      </c>
      <c r="H57" s="31">
        <f t="shared" si="3"/>
        <v>0.00823056768558952</v>
      </c>
      <c r="I57" s="22">
        <v>5988</v>
      </c>
      <c r="J57" s="23">
        <v>7897</v>
      </c>
      <c r="K57" s="23">
        <f t="shared" si="4"/>
        <v>-1909</v>
      </c>
      <c r="L57" s="31">
        <f t="shared" si="5"/>
        <v>-0.241737368620995</v>
      </c>
      <c r="M57" s="38">
        <f t="shared" si="6"/>
        <v>7.32925336597307</v>
      </c>
      <c r="N57" s="38">
        <f t="shared" si="7"/>
        <v>6.70373514431239</v>
      </c>
      <c r="O57" s="39">
        <v>149.598338</v>
      </c>
      <c r="P57" s="39">
        <v>182.150116</v>
      </c>
      <c r="Q57" s="39">
        <f t="shared" si="8"/>
        <v>-32.551778</v>
      </c>
      <c r="R57" s="31">
        <f t="shared" si="9"/>
        <v>-0.178708521931438</v>
      </c>
      <c r="S57" s="39">
        <f t="shared" si="10"/>
        <v>0.183106900856793</v>
      </c>
      <c r="T57" s="39">
        <f t="shared" si="11"/>
        <v>0.154626584040747</v>
      </c>
      <c r="U57" s="39">
        <f t="shared" si="12"/>
        <v>0.0284803168160461</v>
      </c>
      <c r="V57" s="31">
        <f t="shared" si="13"/>
        <v>0.184187712563973</v>
      </c>
      <c r="W57" s="39">
        <v>123.191066</v>
      </c>
      <c r="X57" s="39">
        <v>156.384242</v>
      </c>
      <c r="Y57" s="44">
        <f t="shared" si="14"/>
        <v>-33.193176</v>
      </c>
      <c r="Z57" s="45">
        <f t="shared" si="15"/>
        <v>-0.212253968657533</v>
      </c>
    </row>
    <row r="58" customHeight="true" spans="1:26">
      <c r="A58" s="24">
        <v>54</v>
      </c>
      <c r="B58" s="21" t="s">
        <v>67</v>
      </c>
      <c r="C58" s="22">
        <v>1243</v>
      </c>
      <c r="D58" s="23">
        <v>2306</v>
      </c>
      <c r="E58" s="23">
        <f t="shared" si="0"/>
        <v>-1063</v>
      </c>
      <c r="F58" s="31">
        <f t="shared" si="1"/>
        <v>-0.460971379011275</v>
      </c>
      <c r="G58" s="31">
        <f t="shared" si="2"/>
        <v>0.0124759113537819</v>
      </c>
      <c r="H58" s="31">
        <f t="shared" si="3"/>
        <v>0.0161117903930131</v>
      </c>
      <c r="I58" s="22">
        <v>7463</v>
      </c>
      <c r="J58" s="23">
        <v>14763</v>
      </c>
      <c r="K58" s="23">
        <f t="shared" si="4"/>
        <v>-7300</v>
      </c>
      <c r="L58" s="31">
        <f t="shared" si="5"/>
        <v>-0.494479441847863</v>
      </c>
      <c r="M58" s="38">
        <f t="shared" si="6"/>
        <v>6.00402252614642</v>
      </c>
      <c r="N58" s="38">
        <f t="shared" si="7"/>
        <v>6.40199479618387</v>
      </c>
      <c r="O58" s="39">
        <v>277.741819</v>
      </c>
      <c r="P58" s="39">
        <v>433.621323</v>
      </c>
      <c r="Q58" s="39">
        <f t="shared" si="8"/>
        <v>-155.879504</v>
      </c>
      <c r="R58" s="31">
        <f t="shared" si="9"/>
        <v>-0.359483022932431</v>
      </c>
      <c r="S58" s="39">
        <f t="shared" si="10"/>
        <v>0.223444745776348</v>
      </c>
      <c r="T58" s="39">
        <f t="shared" si="11"/>
        <v>0.188040469644406</v>
      </c>
      <c r="U58" s="39">
        <f t="shared" si="12"/>
        <v>0.0354042761319417</v>
      </c>
      <c r="V58" s="31">
        <f t="shared" si="13"/>
        <v>0.188280087785852</v>
      </c>
      <c r="W58" s="39">
        <v>211.712973</v>
      </c>
      <c r="X58" s="39">
        <v>333.631047</v>
      </c>
      <c r="Y58" s="44">
        <f t="shared" si="14"/>
        <v>-121.918074</v>
      </c>
      <c r="Z58" s="45">
        <f t="shared" si="15"/>
        <v>-0.365427843410509</v>
      </c>
    </row>
    <row r="59" customHeight="true" spans="1:26">
      <c r="A59" s="20">
        <v>55</v>
      </c>
      <c r="B59" s="21" t="s">
        <v>68</v>
      </c>
      <c r="C59" s="22">
        <v>487</v>
      </c>
      <c r="D59" s="23">
        <v>1071</v>
      </c>
      <c r="E59" s="23">
        <f t="shared" si="0"/>
        <v>-584</v>
      </c>
      <c r="F59" s="31">
        <f t="shared" si="1"/>
        <v>-0.545284780578898</v>
      </c>
      <c r="G59" s="31">
        <f t="shared" si="2"/>
        <v>0.00488798779508592</v>
      </c>
      <c r="H59" s="31">
        <f t="shared" si="3"/>
        <v>0.00748296943231441</v>
      </c>
      <c r="I59" s="22">
        <v>2920</v>
      </c>
      <c r="J59" s="23">
        <v>6533</v>
      </c>
      <c r="K59" s="23">
        <f t="shared" si="4"/>
        <v>-3613</v>
      </c>
      <c r="L59" s="31">
        <f t="shared" si="5"/>
        <v>-0.553038420327568</v>
      </c>
      <c r="M59" s="38">
        <f t="shared" si="6"/>
        <v>5.9958932238193</v>
      </c>
      <c r="N59" s="38">
        <f t="shared" si="7"/>
        <v>6.09990662931839</v>
      </c>
      <c r="O59" s="39">
        <v>68.805327</v>
      </c>
      <c r="P59" s="39">
        <v>127.307037</v>
      </c>
      <c r="Q59" s="39">
        <f t="shared" si="8"/>
        <v>-58.50171</v>
      </c>
      <c r="R59" s="31">
        <f t="shared" si="9"/>
        <v>-0.459532413750231</v>
      </c>
      <c r="S59" s="39">
        <f t="shared" si="10"/>
        <v>0.141284039014374</v>
      </c>
      <c r="T59" s="39">
        <f t="shared" si="11"/>
        <v>0.118867448179272</v>
      </c>
      <c r="U59" s="39">
        <f t="shared" si="12"/>
        <v>0.022416590835102</v>
      </c>
      <c r="V59" s="31">
        <f t="shared" si="13"/>
        <v>0.188584773867561</v>
      </c>
      <c r="W59" s="39">
        <v>60.897386</v>
      </c>
      <c r="X59" s="39">
        <v>116.621196</v>
      </c>
      <c r="Y59" s="44">
        <f t="shared" si="14"/>
        <v>-55.72381</v>
      </c>
      <c r="Z59" s="45">
        <f t="shared" si="15"/>
        <v>-0.477818886371222</v>
      </c>
    </row>
    <row r="60" customHeight="true" spans="1:26">
      <c r="A60" s="24">
        <v>56</v>
      </c>
      <c r="B60" s="21" t="s">
        <v>69</v>
      </c>
      <c r="C60" s="22">
        <v>1065</v>
      </c>
      <c r="D60" s="23">
        <v>1769</v>
      </c>
      <c r="E60" s="23">
        <f t="shared" si="0"/>
        <v>-704</v>
      </c>
      <c r="F60" s="31">
        <f t="shared" si="1"/>
        <v>-0.397964951950254</v>
      </c>
      <c r="G60" s="31">
        <f t="shared" si="2"/>
        <v>0.0106893367592741</v>
      </c>
      <c r="H60" s="31">
        <f t="shared" si="3"/>
        <v>0.0123598253275109</v>
      </c>
      <c r="I60" s="22">
        <v>8028</v>
      </c>
      <c r="J60" s="23">
        <v>13772</v>
      </c>
      <c r="K60" s="23">
        <f t="shared" si="4"/>
        <v>-5744</v>
      </c>
      <c r="L60" s="31">
        <f t="shared" si="5"/>
        <v>-0.417078129538193</v>
      </c>
      <c r="M60" s="38">
        <f t="shared" si="6"/>
        <v>7.53802816901408</v>
      </c>
      <c r="N60" s="38">
        <f t="shared" si="7"/>
        <v>7.78518937252685</v>
      </c>
      <c r="O60" s="39">
        <v>188.381374</v>
      </c>
      <c r="P60" s="39">
        <v>244.507816</v>
      </c>
      <c r="Q60" s="39">
        <f t="shared" si="8"/>
        <v>-56.126442</v>
      </c>
      <c r="R60" s="31">
        <f t="shared" si="9"/>
        <v>-0.229548661953612</v>
      </c>
      <c r="S60" s="39">
        <f t="shared" si="10"/>
        <v>0.176883919248826</v>
      </c>
      <c r="T60" s="39">
        <f t="shared" si="11"/>
        <v>0.138218098360656</v>
      </c>
      <c r="U60" s="39">
        <f t="shared" si="12"/>
        <v>0.0386658208881706</v>
      </c>
      <c r="V60" s="31">
        <f t="shared" si="13"/>
        <v>0.279744992492075</v>
      </c>
      <c r="W60" s="39">
        <v>162.166293</v>
      </c>
      <c r="X60" s="39">
        <v>214.193097</v>
      </c>
      <c r="Y60" s="44">
        <f t="shared" si="14"/>
        <v>-52.026804</v>
      </c>
      <c r="Z60" s="45">
        <f t="shared" si="15"/>
        <v>-0.242896735369581</v>
      </c>
    </row>
    <row r="61" s="4" customFormat="true" customHeight="true" spans="1:26">
      <c r="A61" s="24">
        <v>57</v>
      </c>
      <c r="B61" s="25" t="s">
        <v>70</v>
      </c>
      <c r="C61" s="26">
        <f>SUM(C5:C60)</f>
        <v>99632</v>
      </c>
      <c r="D61" s="26">
        <f>SUM(D5:D60)</f>
        <v>143125</v>
      </c>
      <c r="E61" s="23">
        <f>C61-D61</f>
        <v>-43493</v>
      </c>
      <c r="F61" s="31">
        <f>E61/D61</f>
        <v>-0.303881222707424</v>
      </c>
      <c r="G61" s="31">
        <f t="shared" si="2"/>
        <v>1</v>
      </c>
      <c r="H61" s="31">
        <f t="shared" si="3"/>
        <v>1</v>
      </c>
      <c r="I61" s="22">
        <f>SUM(I5:I60)</f>
        <v>1143281</v>
      </c>
      <c r="J61" s="22">
        <f>SUM(J5:J60)</f>
        <v>1518106</v>
      </c>
      <c r="K61" s="23">
        <f t="shared" si="4"/>
        <v>-374825</v>
      </c>
      <c r="L61" s="31">
        <f t="shared" si="5"/>
        <v>-0.246903048930707</v>
      </c>
      <c r="M61" s="38">
        <f t="shared" si="6"/>
        <v>11.4750381403565</v>
      </c>
      <c r="N61" s="38">
        <f t="shared" si="7"/>
        <v>10.6068541484716</v>
      </c>
      <c r="O61" s="39">
        <f>SUM(O5:O60)</f>
        <v>79971.384992</v>
      </c>
      <c r="P61" s="39">
        <f>SUM(P5:P60)</f>
        <v>88023.181112</v>
      </c>
      <c r="Q61" s="39">
        <f t="shared" si="8"/>
        <v>-8051.79612000004</v>
      </c>
      <c r="R61" s="31">
        <f t="shared" si="9"/>
        <v>-0.0914735870515177</v>
      </c>
      <c r="S61" s="39">
        <f t="shared" si="10"/>
        <v>0.802667666934318</v>
      </c>
      <c r="T61" s="39">
        <f t="shared" si="11"/>
        <v>0.615009125673363</v>
      </c>
      <c r="U61" s="39">
        <f t="shared" si="12"/>
        <v>0.187658541260956</v>
      </c>
      <c r="V61" s="31">
        <f t="shared" si="13"/>
        <v>0.305131311759791</v>
      </c>
      <c r="W61" s="43">
        <f>SUM(W5:W60)</f>
        <v>53968.878788</v>
      </c>
      <c r="X61" s="43">
        <f>SUM(X5:X60)</f>
        <v>59386.632381</v>
      </c>
      <c r="Y61" s="44">
        <f t="shared" si="14"/>
        <v>-5417.753593</v>
      </c>
      <c r="Z61" s="45">
        <f t="shared" si="15"/>
        <v>-0.0912285033817365</v>
      </c>
    </row>
    <row r="62" customHeight="true" spans="17:17">
      <c r="Q62" s="41"/>
    </row>
    <row r="63" customHeight="true" spans="17:17">
      <c r="Q63" s="42"/>
    </row>
    <row r="64" customHeight="true" spans="17:17">
      <c r="Q64" s="42"/>
    </row>
    <row r="65" customHeight="true" spans="17:17">
      <c r="Q65" s="42"/>
    </row>
    <row r="66" customHeight="true" spans="17:17">
      <c r="Q66" s="42"/>
    </row>
    <row r="67" customHeight="true" spans="17:17">
      <c r="Q67" s="42"/>
    </row>
    <row r="69" customHeight="true" spans="1:26">
      <c r="A69" s="24">
        <v>40</v>
      </c>
      <c r="B69" s="21" t="s">
        <v>52</v>
      </c>
      <c r="C69" s="22">
        <v>11</v>
      </c>
      <c r="D69" s="23">
        <v>45</v>
      </c>
      <c r="E69" s="23"/>
      <c r="F69" s="31"/>
      <c r="G69" s="31"/>
      <c r="H69" s="31"/>
      <c r="I69" s="22">
        <v>92</v>
      </c>
      <c r="J69" s="23">
        <v>381</v>
      </c>
      <c r="K69" s="23"/>
      <c r="L69" s="31"/>
      <c r="M69" s="38"/>
      <c r="N69" s="38"/>
      <c r="O69" s="39">
        <v>1.341867</v>
      </c>
      <c r="P69" s="39">
        <v>5.585923</v>
      </c>
      <c r="Q69" s="39"/>
      <c r="R69" s="31"/>
      <c r="S69" s="39"/>
      <c r="T69" s="39"/>
      <c r="U69" s="39"/>
      <c r="V69" s="31"/>
      <c r="W69" s="39">
        <v>1.140411</v>
      </c>
      <c r="X69" s="39">
        <v>4.522268</v>
      </c>
      <c r="Y69" s="44"/>
      <c r="Z69" s="45"/>
    </row>
    <row r="70" customHeight="true" spans="1:26">
      <c r="A70" s="20">
        <v>21</v>
      </c>
      <c r="B70" s="21" t="s">
        <v>71</v>
      </c>
      <c r="C70" s="22">
        <v>396</v>
      </c>
      <c r="D70" s="23">
        <v>1357</v>
      </c>
      <c r="E70" s="23"/>
      <c r="F70" s="31"/>
      <c r="G70" s="31"/>
      <c r="H70" s="31"/>
      <c r="I70" s="22">
        <v>11650</v>
      </c>
      <c r="J70" s="23">
        <v>49587</v>
      </c>
      <c r="K70" s="23"/>
      <c r="L70" s="31"/>
      <c r="M70" s="38"/>
      <c r="N70" s="38"/>
      <c r="O70" s="39">
        <v>136.73382</v>
      </c>
      <c r="P70" s="39">
        <v>514.671825</v>
      </c>
      <c r="Q70" s="39"/>
      <c r="R70" s="31"/>
      <c r="S70" s="39"/>
      <c r="T70" s="39"/>
      <c r="U70" s="39"/>
      <c r="V70" s="31"/>
      <c r="W70" s="39">
        <v>124.238459</v>
      </c>
      <c r="X70" s="39">
        <v>481.957229</v>
      </c>
      <c r="Y70" s="44"/>
      <c r="Z70" s="45"/>
    </row>
    <row r="71" customHeight="true" spans="3:26">
      <c r="C71" s="5">
        <f>SUM(C69:C70)</f>
        <v>407</v>
      </c>
      <c r="D71" s="5">
        <f t="shared" ref="D71:Z71" si="16">SUM(D69:D70)</f>
        <v>1402</v>
      </c>
      <c r="E71" s="5">
        <f t="shared" si="16"/>
        <v>0</v>
      </c>
      <c r="F71" s="5">
        <f t="shared" si="16"/>
        <v>0</v>
      </c>
      <c r="G71" s="5">
        <f t="shared" si="16"/>
        <v>0</v>
      </c>
      <c r="H71" s="5">
        <f t="shared" si="16"/>
        <v>0</v>
      </c>
      <c r="I71" s="5">
        <f t="shared" si="16"/>
        <v>11742</v>
      </c>
      <c r="J71" s="5">
        <f t="shared" si="16"/>
        <v>49968</v>
      </c>
      <c r="K71" s="5">
        <f t="shared" si="16"/>
        <v>0</v>
      </c>
      <c r="L71" s="5">
        <f t="shared" si="16"/>
        <v>0</v>
      </c>
      <c r="M71" s="5">
        <f t="shared" si="16"/>
        <v>0</v>
      </c>
      <c r="N71" s="5">
        <f t="shared" si="16"/>
        <v>0</v>
      </c>
      <c r="O71" s="5">
        <f t="shared" si="16"/>
        <v>138.075687</v>
      </c>
      <c r="P71" s="5">
        <f t="shared" si="16"/>
        <v>520.257748</v>
      </c>
      <c r="Q71" s="5">
        <f t="shared" si="16"/>
        <v>0</v>
      </c>
      <c r="R71" s="5">
        <f t="shared" si="16"/>
        <v>0</v>
      </c>
      <c r="S71" s="5">
        <f t="shared" si="16"/>
        <v>0</v>
      </c>
      <c r="T71" s="5">
        <f t="shared" si="16"/>
        <v>0</v>
      </c>
      <c r="U71" s="5">
        <f t="shared" si="16"/>
        <v>0</v>
      </c>
      <c r="V71" s="5">
        <f t="shared" si="16"/>
        <v>0</v>
      </c>
      <c r="W71" s="5">
        <f t="shared" si="16"/>
        <v>125.37887</v>
      </c>
      <c r="X71" s="5">
        <f t="shared" si="16"/>
        <v>486.479497</v>
      </c>
      <c r="Y71" s="5">
        <f t="shared" si="16"/>
        <v>0</v>
      </c>
      <c r="Z71" s="5">
        <f t="shared" si="16"/>
        <v>0</v>
      </c>
    </row>
    <row r="90" customHeight="true" spans="22:22">
      <c r="V90" s="5">
        <v>10000</v>
      </c>
    </row>
  </sheetData>
  <autoFilter ref="A4:Z61">
    <sortState ref="A4:Z61">
      <sortCondition ref="A4"/>
    </sortState>
    <extLst/>
  </autoFilter>
  <mergeCells count="16">
    <mergeCell ref="A1:Z1"/>
    <mergeCell ref="A2:Z2"/>
    <mergeCell ref="C3:F3"/>
    <mergeCell ref="G3:H3"/>
    <mergeCell ref="I3:L3"/>
    <mergeCell ref="M3:N3"/>
    <mergeCell ref="O3:R3"/>
    <mergeCell ref="S3:V3"/>
    <mergeCell ref="W3:Z3"/>
    <mergeCell ref="E4:F4"/>
    <mergeCell ref="K4:L4"/>
    <mergeCell ref="Q4:R4"/>
    <mergeCell ref="U4:V4"/>
    <mergeCell ref="Y4:Z4"/>
    <mergeCell ref="A3:A4"/>
    <mergeCell ref="B3:B4"/>
  </mergeCells>
  <pageMargins left="0.511805555555556" right="0.314583333333333" top="0.354166666666667" bottom="0.432638888888889" header="0.156944444444444" footer="0.118055555555556"/>
  <pageSetup paperSize="9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Z16"/>
  <sheetViews>
    <sheetView topLeftCell="P1" workbookViewId="0">
      <selection activeCell="C16" sqref="C16:Z16"/>
    </sheetView>
  </sheetViews>
  <sheetFormatPr defaultColWidth="8.89166666666667" defaultRowHeight="13.5"/>
  <cols>
    <col min="6" max="6" width="14.1083333333333"/>
    <col min="7" max="8" width="12.8916666666667"/>
    <col min="12" max="12" width="14.1083333333333"/>
    <col min="13" max="14" width="12.8916666666667"/>
    <col min="15" max="16" width="11.775"/>
    <col min="17" max="17" width="12.8916666666667"/>
    <col min="18" max="18" width="14.1083333333333"/>
    <col min="19" max="20" width="12.8916666666667"/>
    <col min="21" max="22" width="14.1083333333333"/>
    <col min="23" max="23" width="10.6666666666667"/>
    <col min="24" max="25" width="11.775"/>
    <col min="26" max="26" width="14.1083333333333"/>
  </cols>
  <sheetData>
    <row r="10" spans="1:26">
      <c r="A10">
        <v>41</v>
      </c>
      <c r="B10" t="s">
        <v>72</v>
      </c>
      <c r="C10">
        <v>49</v>
      </c>
      <c r="D10">
        <v>470</v>
      </c>
      <c r="E10">
        <v>-421</v>
      </c>
      <c r="F10">
        <v>-0.895744680851064</v>
      </c>
      <c r="G10">
        <v>0.00117531361684776</v>
      </c>
      <c r="H10">
        <v>0.00647284846648579</v>
      </c>
      <c r="I10">
        <v>159</v>
      </c>
      <c r="J10">
        <v>1581</v>
      </c>
      <c r="K10">
        <v>-1422</v>
      </c>
      <c r="L10">
        <v>-0.899430740037951</v>
      </c>
      <c r="M10">
        <v>3.24489795918367</v>
      </c>
      <c r="N10">
        <v>3.36382978723404</v>
      </c>
      <c r="O10">
        <v>25.373178</v>
      </c>
      <c r="P10">
        <v>264.622694</v>
      </c>
      <c r="Q10">
        <v>-239.249516</v>
      </c>
      <c r="R10">
        <v>-0.904115638698773</v>
      </c>
      <c r="S10">
        <v>0.517819959183673</v>
      </c>
      <c r="T10">
        <v>0.563027008510638</v>
      </c>
      <c r="U10">
        <v>-0.0452070493269648</v>
      </c>
      <c r="V10">
        <v>-0.0802928609882321</v>
      </c>
      <c r="W10">
        <v>14.172128</v>
      </c>
      <c r="X10">
        <v>161.175601</v>
      </c>
      <c r="Y10">
        <v>-147.003473</v>
      </c>
      <c r="Z10">
        <v>-0.912070264282743</v>
      </c>
    </row>
    <row r="11" spans="1:26">
      <c r="A11">
        <v>17</v>
      </c>
      <c r="B11" t="s">
        <v>29</v>
      </c>
      <c r="C11">
        <v>177</v>
      </c>
      <c r="D11">
        <v>0</v>
      </c>
      <c r="E11">
        <v>177</v>
      </c>
      <c r="F11" t="s">
        <v>73</v>
      </c>
      <c r="G11">
        <v>0.00424552061596028</v>
      </c>
      <c r="H11">
        <v>0</v>
      </c>
      <c r="I11">
        <v>411</v>
      </c>
      <c r="J11">
        <v>0</v>
      </c>
      <c r="K11">
        <v>411</v>
      </c>
      <c r="L11" t="s">
        <v>73</v>
      </c>
      <c r="M11">
        <v>2.32203389830508</v>
      </c>
      <c r="N11" t="s">
        <v>73</v>
      </c>
      <c r="O11">
        <v>103.087012</v>
      </c>
      <c r="P11">
        <v>0</v>
      </c>
      <c r="Q11">
        <v>103.087012</v>
      </c>
      <c r="R11" t="s">
        <v>73</v>
      </c>
      <c r="S11">
        <v>0.582412497175141</v>
      </c>
      <c r="T11" t="s">
        <v>73</v>
      </c>
      <c r="U11" t="s">
        <v>73</v>
      </c>
      <c r="V11" t="s">
        <v>73</v>
      </c>
      <c r="W11">
        <v>59.326619</v>
      </c>
      <c r="X11">
        <v>0</v>
      </c>
      <c r="Y11">
        <v>59.326619</v>
      </c>
      <c r="Z11" t="s">
        <v>73</v>
      </c>
    </row>
    <row r="12" spans="3:26">
      <c r="C12">
        <f>SUM(C10:C11)</f>
        <v>226</v>
      </c>
      <c r="D12">
        <f t="shared" ref="D12:Z12" si="0">SUM(D10:D11)</f>
        <v>470</v>
      </c>
      <c r="E12">
        <f t="shared" si="0"/>
        <v>-244</v>
      </c>
      <c r="F12">
        <f t="shared" si="0"/>
        <v>-0.895744680851064</v>
      </c>
      <c r="G12">
        <f t="shared" si="0"/>
        <v>0.00542083423280804</v>
      </c>
      <c r="H12">
        <f t="shared" si="0"/>
        <v>0.00647284846648579</v>
      </c>
      <c r="I12">
        <f t="shared" si="0"/>
        <v>570</v>
      </c>
      <c r="J12">
        <f t="shared" si="0"/>
        <v>1581</v>
      </c>
      <c r="K12">
        <f t="shared" si="0"/>
        <v>-1011</v>
      </c>
      <c r="L12">
        <f t="shared" si="0"/>
        <v>-0.899430740037951</v>
      </c>
      <c r="M12">
        <f t="shared" si="0"/>
        <v>5.56693185748875</v>
      </c>
      <c r="N12">
        <f t="shared" si="0"/>
        <v>3.36382978723404</v>
      </c>
      <c r="O12">
        <f t="shared" si="0"/>
        <v>128.46019</v>
      </c>
      <c r="P12">
        <f t="shared" si="0"/>
        <v>264.622694</v>
      </c>
      <c r="Q12">
        <f t="shared" si="0"/>
        <v>-136.162504</v>
      </c>
      <c r="R12">
        <f t="shared" si="0"/>
        <v>-0.904115638698773</v>
      </c>
      <c r="S12">
        <f t="shared" si="0"/>
        <v>1.10023245635881</v>
      </c>
      <c r="T12">
        <f t="shared" si="0"/>
        <v>0.563027008510638</v>
      </c>
      <c r="U12">
        <f t="shared" si="0"/>
        <v>-0.0452070493269648</v>
      </c>
      <c r="V12">
        <f t="shared" si="0"/>
        <v>-0.0802928609882321</v>
      </c>
      <c r="W12">
        <f t="shared" si="0"/>
        <v>73.498747</v>
      </c>
      <c r="X12">
        <f t="shared" si="0"/>
        <v>161.175601</v>
      </c>
      <c r="Y12">
        <f t="shared" si="0"/>
        <v>-87.676854</v>
      </c>
      <c r="Z12">
        <f t="shared" si="0"/>
        <v>-0.912070264282743</v>
      </c>
    </row>
    <row r="14" spans="1:26">
      <c r="A14">
        <v>36</v>
      </c>
      <c r="B14" t="s">
        <v>74</v>
      </c>
      <c r="C14">
        <v>314</v>
      </c>
      <c r="D14">
        <v>712</v>
      </c>
      <c r="E14">
        <v>-398</v>
      </c>
      <c r="F14">
        <v>-0.558988764044944</v>
      </c>
      <c r="G14">
        <v>0.0075316015446979</v>
      </c>
      <c r="H14">
        <v>0.00980567682582529</v>
      </c>
      <c r="I14">
        <v>2447</v>
      </c>
      <c r="J14">
        <v>5271</v>
      </c>
      <c r="K14">
        <v>-2824</v>
      </c>
      <c r="L14">
        <v>-0.535761715044584</v>
      </c>
      <c r="M14">
        <v>7.79299363057325</v>
      </c>
      <c r="N14">
        <v>7.40308988764045</v>
      </c>
      <c r="O14">
        <v>62.311927</v>
      </c>
      <c r="P14">
        <v>133.689656</v>
      </c>
      <c r="Q14">
        <v>-71.377729</v>
      </c>
      <c r="R14">
        <v>-0.533906146037207</v>
      </c>
      <c r="S14">
        <v>0.198445627388535</v>
      </c>
      <c r="T14">
        <v>0.187766370786517</v>
      </c>
      <c r="U14">
        <v>0.0106792566020182</v>
      </c>
      <c r="V14">
        <v>0.0568752357372881</v>
      </c>
      <c r="W14">
        <v>38.320706</v>
      </c>
      <c r="X14">
        <v>79.765781</v>
      </c>
      <c r="Y14">
        <v>-41.445075</v>
      </c>
      <c r="Z14">
        <v>-0.519584644949443</v>
      </c>
    </row>
    <row r="15" spans="1:26">
      <c r="A15">
        <v>13</v>
      </c>
      <c r="B15" t="s">
        <v>25</v>
      </c>
      <c r="C15">
        <v>129</v>
      </c>
      <c r="D15">
        <v>0</v>
      </c>
      <c r="E15">
        <v>129</v>
      </c>
      <c r="F15" t="s">
        <v>73</v>
      </c>
      <c r="G15">
        <v>0.00309419299129308</v>
      </c>
      <c r="H15">
        <v>0</v>
      </c>
      <c r="I15">
        <v>1003</v>
      </c>
      <c r="J15">
        <v>0</v>
      </c>
      <c r="K15">
        <v>1003</v>
      </c>
      <c r="L15" t="s">
        <v>73</v>
      </c>
      <c r="M15">
        <v>7.77519379844961</v>
      </c>
      <c r="N15" t="s">
        <v>73</v>
      </c>
      <c r="O15">
        <v>27.960239</v>
      </c>
      <c r="P15">
        <v>0</v>
      </c>
      <c r="Q15">
        <v>27.960239</v>
      </c>
      <c r="R15" t="s">
        <v>73</v>
      </c>
      <c r="S15">
        <v>0.21674603875969</v>
      </c>
      <c r="T15" t="s">
        <v>73</v>
      </c>
      <c r="U15" t="s">
        <v>73</v>
      </c>
      <c r="V15" t="s">
        <v>73</v>
      </c>
      <c r="W15">
        <v>17.075711</v>
      </c>
      <c r="X15">
        <v>0</v>
      </c>
      <c r="Y15">
        <v>17.075711</v>
      </c>
      <c r="Z15" t="s">
        <v>73</v>
      </c>
    </row>
    <row r="16" spans="3:26">
      <c r="C16">
        <f>SUM(C14:C15)</f>
        <v>443</v>
      </c>
      <c r="D16">
        <f t="shared" ref="D16:Z16" si="1">SUM(D14:D15)</f>
        <v>712</v>
      </c>
      <c r="E16">
        <f t="shared" si="1"/>
        <v>-269</v>
      </c>
      <c r="F16">
        <f t="shared" si="1"/>
        <v>-0.558988764044944</v>
      </c>
      <c r="G16">
        <f t="shared" si="1"/>
        <v>0.010625794535991</v>
      </c>
      <c r="H16">
        <f t="shared" si="1"/>
        <v>0.00980567682582529</v>
      </c>
      <c r="I16">
        <f t="shared" si="1"/>
        <v>3450</v>
      </c>
      <c r="J16">
        <f t="shared" si="1"/>
        <v>5271</v>
      </c>
      <c r="K16">
        <f t="shared" si="1"/>
        <v>-1821</v>
      </c>
      <c r="L16">
        <f t="shared" si="1"/>
        <v>-0.535761715044584</v>
      </c>
      <c r="M16">
        <f t="shared" si="1"/>
        <v>15.5681874290229</v>
      </c>
      <c r="N16">
        <f t="shared" si="1"/>
        <v>7.40308988764045</v>
      </c>
      <c r="O16">
        <f t="shared" si="1"/>
        <v>90.272166</v>
      </c>
      <c r="P16">
        <f t="shared" si="1"/>
        <v>133.689656</v>
      </c>
      <c r="Q16">
        <f t="shared" si="1"/>
        <v>-43.41749</v>
      </c>
      <c r="R16">
        <f t="shared" si="1"/>
        <v>-0.533906146037207</v>
      </c>
      <c r="S16">
        <f t="shared" si="1"/>
        <v>0.415191666148225</v>
      </c>
      <c r="T16">
        <f t="shared" si="1"/>
        <v>0.187766370786517</v>
      </c>
      <c r="U16">
        <f t="shared" si="1"/>
        <v>0.0106792566020182</v>
      </c>
      <c r="V16">
        <f t="shared" si="1"/>
        <v>0.0568752357372881</v>
      </c>
      <c r="W16">
        <f t="shared" si="1"/>
        <v>55.396417</v>
      </c>
      <c r="X16">
        <f t="shared" si="1"/>
        <v>79.765781</v>
      </c>
      <c r="Y16">
        <f t="shared" si="1"/>
        <v>-24.369364</v>
      </c>
      <c r="Z16">
        <f t="shared" si="1"/>
        <v>-0.519584644949443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2020-05-30T02:12:00Z</dcterms:created>
  <dcterms:modified xsi:type="dcterms:W3CDTF">2021-03-08T17:04:52Z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